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2" sheetId="1" r:id="rId1"/>
    <sheet name="SO 182" sheetId="2" r:id="rId2"/>
    <sheet name="SO 201" sheetId="3" r:id="rId3"/>
    <sheet name="SO 202" sheetId="4" r:id="rId4"/>
    <sheet name="SO 203" sheetId="5" r:id="rId5"/>
  </sheets>
  <definedNames/>
  <calcPr/>
  <webPublishing/>
</workbook>
</file>

<file path=xl/sharedStrings.xml><?xml version="1.0" encoding="utf-8"?>
<sst xmlns="http://schemas.openxmlformats.org/spreadsheetml/2006/main" count="2771" uniqueCount="811">
  <si>
    <t>ASPE10</t>
  </si>
  <si>
    <t>S</t>
  </si>
  <si>
    <t>Firma: ÚDRŽBA SILNIC Královéhradeckého kraje a.s.</t>
  </si>
  <si>
    <t>Soupis prací objektu</t>
  </si>
  <si>
    <t xml:space="preserve">Stavba: </t>
  </si>
  <si>
    <t>35944</t>
  </si>
  <si>
    <t>Most ev.č. 309-004 přes Zlatý potok v Kounově_27102021_neoceněný</t>
  </si>
  <si>
    <t>O</t>
  </si>
  <si>
    <t>Rozpočet:</t>
  </si>
  <si>
    <t>0,00</t>
  </si>
  <si>
    <t>15,00</t>
  </si>
  <si>
    <t>21,00</t>
  </si>
  <si>
    <t>3</t>
  </si>
  <si>
    <t>2</t>
  </si>
  <si>
    <t>SO 002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</si>
  <si>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</si>
  <si>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</si>
  <si>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</si>
  <si>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</si>
  <si>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</si>
  <si>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</si>
  <si>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</si>
  <si>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</si>
  <si>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</si>
  <si>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</si>
  <si>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</si>
  <si>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</si>
  <si>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</si>
  <si>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</si>
  <si>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</si>
  <si>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</si>
  <si>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</si>
  <si>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</si>
  <si>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</si>
  <si>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</si>
  <si>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</si>
  <si>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</si>
  <si>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</si>
  <si>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</si>
  <si>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</si>
  <si>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</si>
  <si>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projednání dopravně inženýrského opatření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</si>
  <si>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</si>
  <si>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</si>
  <si>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</si>
  <si>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</si>
  <si>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</si>
  <si>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vytyčení a ochrana  IS během celé stavby</t>
  </si>
  <si>
    <t>02811</t>
  </si>
  <si>
    <t>PRŮZKUMNÉ PRÁCE GEOTECHNICKÉ NA POVRCHU</t>
  </si>
  <si>
    <t>Přebírka základové spáry geotechnikem</t>
  </si>
  <si>
    <t>zahrnuje veškeré náklady spojené s objednatelem požadovanými pracemi</t>
  </si>
  <si>
    <t>02910</t>
  </si>
  <si>
    <t>a</t>
  </si>
  <si>
    <t>OSTATNÍ POŽADAVKY - ZEMĚMĚŘIČSKÁ MĚŘENÍ</t>
  </si>
  <si>
    <t>Geodetické sledování během stavby</t>
  </si>
  <si>
    <t>zahrnuje veškeré náklady spojené s objednatelem požadovanými pracemi,   
- pro stanovení orientační investorské ceny určete jednotkovou cenu jako 1% odhadované ceny stavby</t>
  </si>
  <si>
    <t>b</t>
  </si>
  <si>
    <t>Vytyčení stavby</t>
  </si>
  <si>
    <t>c</t>
  </si>
  <si>
    <t>Zaměření skutečného stavu po provedení stavby</t>
  </si>
  <si>
    <t>7</t>
  </si>
  <si>
    <t>d</t>
  </si>
  <si>
    <t>Geometrický oddělovací plán</t>
  </si>
  <si>
    <t>8</t>
  </si>
  <si>
    <t>02940</t>
  </si>
  <si>
    <t>OSTATNÍ POŽADAVKY - VYPRACOVÁNÍ DOKUMENTACE</t>
  </si>
  <si>
    <t>Vypracování RDS</t>
  </si>
  <si>
    <t>02944</t>
  </si>
  <si>
    <t>OSTAT POŽADAVKY - DOKUMENTACE SKUTEČ PROVEDENÍ V DIGIT FORMĚ</t>
  </si>
  <si>
    <t>Vypracování DSPS</t>
  </si>
  <si>
    <t>02946</t>
  </si>
  <si>
    <t>OSTAT POŽADAVKY - FOTODOKUMENTACE</t>
  </si>
  <si>
    <t>Fotodokumentace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</si>
  <si>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</si>
  <si>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11</t>
  </si>
  <si>
    <t>02950</t>
  </si>
  <si>
    <t>OSTATNÍ POŽADAVKY - POSUDKY, KONTROLY, REVIZNÍ ZPRÁVY</t>
  </si>
  <si>
    <t>Vypracování mostního listu</t>
  </si>
  <si>
    <t>12</t>
  </si>
  <si>
    <t>Vypracování plánu kontrol a údržby</t>
  </si>
  <si>
    <t>13</t>
  </si>
  <si>
    <t>Statický přepočet zatížitelnosti nového mostu</t>
  </si>
  <si>
    <t>14</t>
  </si>
  <si>
    <t>02953</t>
  </si>
  <si>
    <t>OSTATNÍ POŽADAVKY - HLAVNÍ MOSTNÍ PROHLÍDKA</t>
  </si>
  <si>
    <t>KUS</t>
  </si>
  <si>
    <t>První hlavní prohlídka mostu se zápisem do CEV</t>
  </si>
  <si>
    <t>položka zahrnuje :  
- úkony dle ČSN 73 6221  
- provedení hlavní mostní prohlídky oprávněnou fyzickou nebo právnickou osobou  
- vyhotovení záznamu (protokolu), který jednoznačně definuje stav mostu</t>
  </si>
  <si>
    <t>15</t>
  </si>
  <si>
    <t>02990</t>
  </si>
  <si>
    <t>OSTATNÍ POŽADAVKY - INFORMAČNÍ TABULE</t>
  </si>
  <si>
    <t>Náklady na zajištění dočasné publicity – umístění informační cedule po dobu stavby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</si>
  <si>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</si>
  <si>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16</t>
  </si>
  <si>
    <t>03720</t>
  </si>
  <si>
    <t>POMOC PRÁCE ZAJIŠŤ NEBO ZŘÍZ REGULACI A OCHRANU DOPRAVY</t>
  </si>
  <si>
    <t>zahrnuje objednatelem povolené náklady na požadovaná zařízení zhotovitele</t>
  </si>
  <si>
    <t>17</t>
  </si>
  <si>
    <t>03750</t>
  </si>
  <si>
    <t>POMOC PRÁCE ZAJIŠŤ NEBO ZŘÍZ LEŠENÍ</t>
  </si>
  <si>
    <t>"Opatření BOZP. Lešení 3x16m na vtoku a výtoku od zahájení bednění po osazení definitivního zábradlí"</t>
  </si>
  <si>
    <t>Zemní práce</t>
  </si>
  <si>
    <t>18</t>
  </si>
  <si>
    <t>184B17</t>
  </si>
  <si>
    <t>VYSAZOVÁNÍ STROMŮ LISTNATÝCH S BALEM OBVOD KMENE DO 20CM, PODCHOZÍ VÝŠ MIN 2,4M</t>
  </si>
  <si>
    <t>Výsatba nových stromů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</si>
  <si>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</si>
  <si>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Přidružená stavební výroba</t>
  </si>
  <si>
    <t>19</t>
  </si>
  <si>
    <t>75H11Y</t>
  </si>
  <si>
    <t>STOŽÁR (SLOUP) DŘEVĚNÝ JEDNODUCHÝ - DEMONTÁŽ</t>
  </si>
  <si>
    <t>Demontáž dřevěného sloupu před mostem vpravo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</si>
  <si>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</si>
  <si>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20</t>
  </si>
  <si>
    <t>75H131</t>
  </si>
  <si>
    <t>STOŽÁR (SLOUP) BETONOVÝ DO 10 M</t>
  </si>
  <si>
    <t>Nový betonový sloup před mostem vpravo, vč. přepojení stávajícího vedení napětí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</si>
  <si>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</si>
  <si>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Ostatní konstrukce a práce</t>
  </si>
  <si>
    <t>21</t>
  </si>
  <si>
    <t>916811</t>
  </si>
  <si>
    <t>ODDĚL OPLOCENÍ S PODSTAVCI DRÁTĚNNÉ - DOD A MONTÁŽ</t>
  </si>
  <si>
    <t>M</t>
  </si>
  <si>
    <t>Opatření BOZP. Příčné zaplocení komunikace, výška plotu 1,8 m.</t>
  </si>
  <si>
    <t>položka zahrnuje:  
- dodání zařízení v předepsaném provedení včetně jejich osazení  
- údržbu po celou dobu trvání funkce, náhradu zničených nebo ztracených kusů, nutnou opravu poškozených částí</t>
  </si>
  <si>
    <t>22</t>
  </si>
  <si>
    <t>916813</t>
  </si>
  <si>
    <t>ODDĚL OPLOCENÍ S PODSTAVCI DRÁTĚNNÉ - DEMONTÁŽ</t>
  </si>
  <si>
    <t>Položka zahrnuje odstranění, demontáž a odklizení zařízení s odvozem na předepsané místo</t>
  </si>
  <si>
    <t>SO 182</t>
  </si>
  <si>
    <t>Dopravně inženýrská opatření</t>
  </si>
  <si>
    <t>914121</t>
  </si>
  <si>
    <t>DOPRAVNÍ ZNAČKY ZÁKLADNÍ VELIKOSTI OCELOVÉ FÓLIE TŘ 1 - DODÁVKA A MONTÁŽ</t>
  </si>
  <si>
    <t>přechodné dopravní značení, dodávka, montáž s přemístěním, včetně nájmu po celou dobu stavby</t>
  </si>
  <si>
    <t>A6b: 2=2,000 [A] 
A10: 3=3,000 [B] 
A15: 3=3,000 [C] 
B1: 3=3,000 [D] 
B20a: 5=5,000 [E] 
C4b: 1=1,000 [F] 
E3a: 8=8,000 [G] 
E7b: 1=1,000 [H] 
E13: 3=3,000 [I] 
IJ4b: 2=2,000 [J] 
IJ4c: 2=2,000 [K] 
IP10a: 6=6,000 [L] 
IS11b: 2=2,000 [M] 
IS11c: 6=6,000 [N] 
Z4: 17=17,000 [O] 
Celkem: A+B+C+D+E+F+G+H+I+J+K+L+M+N+O=64,000 [P]</t>
  </si>
  <si>
    <t>položka zahrnuje:  
- dodávku a montáž značek v požadovaném provedení</t>
  </si>
  <si>
    <t>914123</t>
  </si>
  <si>
    <t>DOPRAVNÍ ZNAČKY ZÁKLADNÍ VELIKOSTI OCELOVÉ FÓLIE TŘ 1 - DEMONTÁŽ</t>
  </si>
  <si>
    <t>přechodné dopravní značení bude přemísťováno v rámci jednotlivých etap, viz DIO</t>
  </si>
  <si>
    <t>Položka zahrnuje odstranění, demontáž a odklizení materiálu s odvozem na předepsané místo</t>
  </si>
  <si>
    <t>914211</t>
  </si>
  <si>
    <t>DOPRAVNÍ ZNAČKY ZVĚTŠENÉ VELIKOSTI OCELOVÉ - DODÁVKA A MONTÁŽ</t>
  </si>
  <si>
    <t>přechodné dopravní značení v době úplné uzavírky (1 den pro montáž a 1 den na demontáž provizoria), dodávka, montáž s přemístěním, včetně nájmu po celou dobu stavby</t>
  </si>
  <si>
    <t>IP22: 2=2,000 [A]</t>
  </si>
  <si>
    <t>914213</t>
  </si>
  <si>
    <t>DOPRAVNÍ ZNAČKY ZVĚTŠENÉ VELIKOSTI OCELOVÉ - DEMONTÁŽ</t>
  </si>
  <si>
    <t>přechodné dopravní značení v době úplné uzavírky (1 den pro montáž a 1 den na demontáž provizoria)</t>
  </si>
  <si>
    <t>915111</t>
  </si>
  <si>
    <t>VODOROVNÉ DOPRAVNÍ ZNAČENÍ BARVOU HLADKÉ - DODÁVKA A POKLÁDKA</t>
  </si>
  <si>
    <t>M2</t>
  </si>
  <si>
    <t>provizorní dopravní vodorvné značení žluté</t>
  </si>
  <si>
    <t>u SSZ: 5*5*0,5=12,500 [A] 
přerušovaná čára v etapě 2: 0,25*40=10,000 [B] 
Celkem: A+B=22,500 [C]</t>
  </si>
  <si>
    <t>položka zahrnuje:  
- dodání a pokládku nátěrového materiálu (měří se pouze natíraná plocha)  
- předznačení a reflexní úpravu</t>
  </si>
  <si>
    <t>915112</t>
  </si>
  <si>
    <t>VODOROVNÉ DOPRAVNÍ ZNAČENÍ BARVOU HLADKÉ - ODSTRANĚNÍ</t>
  </si>
  <si>
    <t>zahrnuje odstranění značení bez ohledu na způsob provedení (zatření, zbroušení) a odklizení vzniklé suti</t>
  </si>
  <si>
    <t>916111</t>
  </si>
  <si>
    <t>DOPRAV SVĚTLO VÝSTRAŽ SAMOSTATNÉ - DOD A MONTÁŽ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</si>
  <si>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</si>
  <si>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</si>
  <si>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</si>
  <si>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přechodné dopravní značení</t>
  </si>
  <si>
    <t>916121</t>
  </si>
  <si>
    <t>DOPRAV SVĚTLO VÝSTRAŽ SOUPRAVA 3KS - DOD A MONTÁŽ</t>
  </si>
  <si>
    <t>916123</t>
  </si>
  <si>
    <t>DOPRAV SVĚTLO VÝSTRAŽ SOUPRAVA 3KS - DEMONTÁŽ</t>
  </si>
  <si>
    <t>916151</t>
  </si>
  <si>
    <t>SEMAFOROVÁ PŘENOSNÁ SOUPRAVA - DOD A MONTÁŽ</t>
  </si>
  <si>
    <t>SSZ - sada (2ks),  dodávka, montáž s přemístěním, včetně nájmu po celou dobu stavby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</si>
  <si>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</si>
  <si>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</si>
  <si>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</si>
  <si>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SSZ - sada (2ks)</t>
  </si>
  <si>
    <t>916321</t>
  </si>
  <si>
    <t>DOPRAVNÍ ZÁBRANY Z2 S FÓLIÍ TŘ 2 - DOD A MONTÁŽ</t>
  </si>
  <si>
    <t>916323</t>
  </si>
  <si>
    <t>DOPRAVNÍ ZÁBRANY Z2 S FÓLIÍ TŘ 2 - DEMONTÁŽ</t>
  </si>
  <si>
    <t>916721</t>
  </si>
  <si>
    <t>UPEVŇOVACÍ KONSTR - PODKLADNÍ DESKA OD 28KG - DOD A MONTÁŽ</t>
  </si>
  <si>
    <t>přechodné dopravní značení, 2ks pod každou značkou (4ks pod zvetšenou), dodávka, montáž s přemístěním, včetně nájmu po celou dobu stavby</t>
  </si>
  <si>
    <t>dle pol. 914132: 64*2=128,000 [A] 
dle pol. 914212: 2*4=8,000 [B] 
Celkem: A+B=136,000 [C]</t>
  </si>
  <si>
    <t>916723</t>
  </si>
  <si>
    <t>UPEVŇOVACÍ KONSTR - PODKLADNÍ DESKA OD 28KG - DEMONTÁŽ</t>
  </si>
  <si>
    <t>přechodné dopravní značení, 2ks pod každou značkou (4ks pod zvetšenou)</t>
  </si>
  <si>
    <t>SO 201</t>
  </si>
  <si>
    <t>Most ev.č. 309-004</t>
  </si>
  <si>
    <t>014102</t>
  </si>
  <si>
    <t>POPLATKY ZA SKLÁDKU</t>
  </si>
  <si>
    <t>T</t>
  </si>
  <si>
    <t>zemní hrázky (pol. 17750): 36,4*1,8=65,520 [A] 
podkl nestmel. vrstvy vozovky (pol. 11332): 100,7634*2=201,527 [B] 
výkopy pro koryta (pol. 124738): 19,2*1,8=34,560 [C] 
hloubení jam (pol. 131838a): 572*1,8=1 029,600 [D] 
Celkem: A+B+C+D=1 331,207 [E]</t>
  </si>
  <si>
    <t>zahrnuje veškeré poplatky provozovateli skládky související s uložením odpadu na skládce.</t>
  </si>
  <si>
    <t>čerpáno se souhlasem investora</t>
  </si>
  <si>
    <t>hloubení jam (pol. 13183b): 148,6146*1,8=267,506 [A]</t>
  </si>
  <si>
    <t>beton, železobeton</t>
  </si>
  <si>
    <t>kce ze železobetonu (pol. 96616): 75,812*2,5=189,530 [A] 
kce z prostého betonu (pol. 96615): 185,8*2=371,600 [B] 
Celkem: A+B=561,130 [C]</t>
  </si>
  <si>
    <t>014112</t>
  </si>
  <si>
    <t>POPLATKY ZA SKLÁDKU TYP S-IO (INERTNÍ ODPAD)</t>
  </si>
  <si>
    <t>podkladní zpevněné plochy asf. pojivem (pol. 11333): 46,246*2=92,492 [A]</t>
  </si>
  <si>
    <t>014132</t>
  </si>
  <si>
    <t>POPLATKY ZA SKLÁDKU TYP S-NO (NEBEZPEČNÝ ODPAD)</t>
  </si>
  <si>
    <t>"odstranění nebezpečného odpadu, ČERPÁNO DLE SKUTEČNOSTI SE SOUHLASEM INVESTORA"</t>
  </si>
  <si>
    <t>odstranění mostní izolace (pol. 97817): 0,01*121,22*2,2=2,667 [A]</t>
  </si>
  <si>
    <t>11332</t>
  </si>
  <si>
    <t>ODSTRANĚNÍ PODKLADŮ ZPEVNĚNÝCH PLOCH Z KAMENIVA NESTMELENÉHO</t>
  </si>
  <si>
    <t>M3</t>
  </si>
  <si>
    <t>podkl. vrstvy vozovky, včetně odvozu, od ZÚ po rozhraní stavby: "II/309 Kounov - Plasnice"</t>
  </si>
  <si>
    <t>mimo most (plocha graficky odečtena): 0,29*347.46=100,763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</si>
  <si>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</si>
  <si>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</si>
  <si>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</si>
  <si>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podkl. vrstvy vozovky prolité asfaltem tl. 10 cm, od ZÚ po rozhraní stavby: "II/309 Kounov - Plasnice", včetně odvozu</t>
  </si>
  <si>
    <t>na mostě (plocha graficky odečtena): 0,1*115=11,500 [A] 
mimo most (plocha graficky odečtena): 0,1*347.46=34,746 [B] 
Celkem: A+B=46,246 [C]</t>
  </si>
  <si>
    <t>11372</t>
  </si>
  <si>
    <t>FRÉZOVÁNÍ ZPEVNĚNÝCH PLOCH ASFALTOVÝCH</t>
  </si>
  <si>
    <t>frézování vč. mostu v tloušťce cca 15 cm, od ZÚ po rozhraní stavby: "II/309 Kounov - Plasnice", zhotovitel v ceně zohlední možnost zpětného využití vyfrézovaného materiálu na stavbě, včetně dopravy</t>
  </si>
  <si>
    <t>na mostě i mimo most (plocha graficky odečtena): 0,15*522,46=78,369 [A]</t>
  </si>
  <si>
    <t>11511</t>
  </si>
  <si>
    <t>ČERPÁNÍ VODY DO 500 L/MIN</t>
  </si>
  <si>
    <t>HOD</t>
  </si>
  <si>
    <t>čerpání nad rámec výkopových prací, ČERPÁNO SE SOUHLASEM INVESTORA</t>
  </si>
  <si>
    <t>7*24=168,000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</si>
  <si>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</si>
  <si>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</si>
  <si>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</si>
  <si>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dočasné zatrubnění toku (v době demolice), trubka DN 800 vč.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</si>
  <si>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</si>
  <si>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</si>
  <si>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</si>
  <si>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sejmutí ornice pod zpevněním, v místě terénních úpravv tl. 0,2 m, vč. odvozu na meziskládku</t>
  </si>
  <si>
    <t>Podél křídla 1L + přechodový klín: 1,75*0,2*6,5+1,3*0,2*1=2,535 [A] 
Podél křídla 1P + přechodový klín: 1,65*0,2*3,8+0,8*0,2*2=1,574 [B] 
v místě zatrubnění příkopu: 2,5*0,2*17,5=8,750 [C] 
Celkem: A+B+C=12,859 [D]</t>
  </si>
  <si>
    <t>položka zahrnuje sejmutí ornice bez ohledu na tloušťku vrstvy a její vodorovnou dopravu  
nezahrnuje uložení na trvalou skládku</t>
  </si>
  <si>
    <t>12473</t>
  </si>
  <si>
    <t>VYKOPÁVKY PRO KORYTA VODOTEČÍ TŘ. I</t>
  </si>
  <si>
    <t>pročištění a urovnání dna koryta pod mostem a v okolí mostu, tl. cca 0,1 m, včetně dopravy</t>
  </si>
  <si>
    <t>6,4*0,1*30=19,200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</si>
  <si>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</si>
  <si>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</si>
  <si>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</si>
  <si>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výkopy z mezideponie</t>
  </si>
  <si>
    <t>ornice (pol. 12110): 12,859=12,859 [A] 
nakupovaná zemina (pol. 17481): 129,3=129,300 [B] 
Celkem: A+B=142,159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</si>
  <si>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</si>
  <si>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13183</t>
  </si>
  <si>
    <t>HLOUBENÍ JAM ZAPAŽ I NEPAŽ TŘ II</t>
  </si>
  <si>
    <t>výkopy pro demolici a nový most vč. odvozu</t>
  </si>
  <si>
    <t>Výkop OP1 na rubu a líci (plocha graficky odečtena): 19*13=247,000 [A] 
Výkop OP2 na rubu a líci (plocha graficky odečtena): 25*13=325,000 [B] 
Celkem: A+B=572,000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</si>
  <si>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</si>
  <si>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výkopy pro případnou výměnu podloží pod vozovkou, vč. odvozu, od ZÚ po rozhraní stavby: "II/309 Kounov - Plasnice", čerpáno se souhlasem investora</t>
  </si>
  <si>
    <t>před mostem: 8,87*0,3*16,5=43,907 [A] 
za mostem: 8,33*0,3*41,9=104,708 [B] 
Celkem: A+B=148,615 [C]</t>
  </si>
  <si>
    <t>17481</t>
  </si>
  <si>
    <t>ZÁSYP JAM A RÝH Z NAKUPOVANÝCH MATERIÁLŮ</t>
  </si>
  <si>
    <t>zásypy základů a opěr se zhut.  
vhodná zemina</t>
  </si>
  <si>
    <t>OP1 - rub: 12*3,9=46,800 [A] 
OP2 - rub: 15*3,9=58,500 [B] 
OP1 - líc: 12*1=12,000 [C] 
OP2 - líc: 15*0,8=12,000 [D] 
Celkem: A+B+C+D=129,300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</si>
  <si>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</si>
  <si>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17750</t>
  </si>
  <si>
    <t>ZEMNÍ HRÁZKY ZE ZEMIN NEPROPUSTNÝCH</t>
  </si>
  <si>
    <t>hrázky pro usměrnění vody (v době zhotovení zpevnění pod mostem), vč. odstranění a odvozu na skládku, skládkovného</t>
  </si>
  <si>
    <t>u OP1: 1*1*14,4=14,400 [A] 
u OP2: 1*1*22=22,000 [B] 
Celkem: A+B=36,400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</si>
  <si>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</si>
  <si>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</si>
  <si>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</si>
  <si>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úprava povrchu pláně, vyspádování pod 1. vrstvou ŠD (pol. 556330a)</t>
  </si>
  <si>
    <t>položka zahrnuje úpravu pláně včetně vyrovnání výškových rozdílů. Míru zhutnění určuje projekt.</t>
  </si>
  <si>
    <t>18223</t>
  </si>
  <si>
    <t>ROZPROSTŘENÍ ORNICE VE SVAHU V TL DO 0,20M</t>
  </si>
  <si>
    <t>zpětné ohumusování, vč. dovozu z meziskládky</t>
  </si>
  <si>
    <t>dle pol. 12110: 12,859/0,2=64,295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</si>
  <si>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</si>
  <si>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</si>
  <si>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</si>
  <si>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vč. 2x ošetřování</t>
  </si>
  <si>
    <t>dle pol. 12110: 2*64,295=128,590 [A]</t>
  </si>
  <si>
    <t>Zahrnuje dodání předepsané travní směsi, její výsev na ornici, zalévání, první pokosení, to vše bez ohledu na sklon terénu</t>
  </si>
  <si>
    <t>Základy</t>
  </si>
  <si>
    <t>21203</t>
  </si>
  <si>
    <t>TRATIVODY KOMPLET Z TRUB NEKOV DN DO 150MM</t>
  </si>
  <si>
    <t>drenáž DN 150mm (vrcholový tlak SN8), vč. geotextílie (300 kg/m2), vč, obetonování z drenážního betonu</t>
  </si>
  <si>
    <t>rub OP1: 16=16,000 [A] 
rub OP2: 20=20,000 [B] 
Celkem: A+B=36,000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</si>
  <si>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</si>
  <si>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</si>
  <si>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</si>
  <si>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podélné žebro š. 150 mm v úžlabích</t>
  </si>
  <si>
    <t>úžlabí: 16,3*0,15*0,045=0,110 [A] 
rozšíření OIZ: 2*0,4*0,5*0,055=0,022 [B] 
rozšíření ODV: 1*3,2*0,1*0,055=0,018 [C] 
Celkem: A+B+C=0,150 [D]</t>
  </si>
  <si>
    <t>Položka zahrnuje:  
- dodávku předepsaného materiálu pro drenážní vrstvu, včetně mimostaveništní a vnitrostaveništní dopravy  
- provedení drenážní vrstvy předepsaných rozměrů a předepsaného tvaru</t>
  </si>
  <si>
    <t>23</t>
  </si>
  <si>
    <t>22694</t>
  </si>
  <si>
    <t>ZÁPOROVÉ PAŽENÍ Z KOVU DOČASNÉ</t>
  </si>
  <si>
    <t>záporové pažení, vč. odstranění</t>
  </si>
  <si>
    <t>Za mostem vlevo: 
zápory - HEB 200 á 1,5 m: 2*5,5*61,3/1000=0,674 [A] 
zápory - HEB 200 á 1,5 m: 3*3,5*61,3/1000=0,644 [B] 
Před mostem vpravo: 
zápory - HEB 200 á 1,5 m: 3*5*61,3/1000=0,920 [C] 
zápory - HEB 200 á 1,5 m: 3*3*61,3/1000=0,552 [D] 
Celkem: A+B+C+D=2,790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</si>
  <si>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</si>
  <si>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24</t>
  </si>
  <si>
    <t>22695A</t>
  </si>
  <si>
    <t>VÝDŘEVA ZÁPOROVÉHO PAŽENÍ DOČASNÁ (PLOCHA)</t>
  </si>
  <si>
    <t>výdřeva 100x100 mm, včetně odstranění</t>
  </si>
  <si>
    <t>za mostem vlevo: 4*3+ 0,5*4*3=18,000 [A] 
před mostem vpravo: 3,5*4,5+0,5*3,5*3=21,000 [B] 
Celkem: A+B=39,000 [C]</t>
  </si>
  <si>
    <t>položka zahrnuje osazení pažin bez ohledu na druh, jejich opotřebení a jejich odstranění</t>
  </si>
  <si>
    <t>25</t>
  </si>
  <si>
    <t>227821</t>
  </si>
  <si>
    <t>MIKROPILOTY KOMPLET D DO 100MM NA POVRCHU</t>
  </si>
  <si>
    <t>prům. trubky 89/10 mm, cena za komplet (délka uvedena bez hluchého vrtání)</t>
  </si>
  <si>
    <t>OP1: 14*4=56,000 [A] 
OP2: 21*4=84,000 [B] 
Celkem: A+B=140,000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</si>
  <si>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</si>
  <si>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</t>
  </si>
  <si>
    <t>26142</t>
  </si>
  <si>
    <t>VRTY PRO KOTVENÍ, INJEKTÁŽ A MIKROPILOTY NA POVRCHU TŘ. IV D DO 100MM</t>
  </si>
  <si>
    <t>Vrty pro mikropiloty</t>
  </si>
  <si>
    <t>OP1: 14*4,5=63,000 [A] 
OP2: 21*4,5=94,500 [B] 
Celkem: A+B=157,500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</si>
  <si>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</si>
  <si>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</t>
  </si>
  <si>
    <t>264215</t>
  </si>
  <si>
    <t>VRTY PRO PILOTY TŘ. II D DO 300MM</t>
  </si>
  <si>
    <t>Vrty pro zápory HEB200</t>
  </si>
  <si>
    <t>Za mostem vlevo: 
zápory - HEB 200 á 1,5 m: 2*5,5=11,000 [A] 
zápory - HEB 200 á 1,5 m: 3*3,5=10,500 [B] 
Před mostem vpravo: 
zápory - HEB 200 á 1,5 m: 3*5=15,000 [C] 
zápory - HEB 200 á 1,5 m: 3*3=9,000 [D] 
Celkem: A+B+C+D=45,500 [E]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</si>
  <si>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</si>
  <si>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</t>
  </si>
  <si>
    <t>272324</t>
  </si>
  <si>
    <t>ZÁKLADY ZE ŽELEZOBETONU DO C25/30</t>
  </si>
  <si>
    <t>vč. bednění, izolačních nátěrů (1xNp + 2xNa)</t>
  </si>
  <si>
    <t>OP1: 2,2*0,8*12,92=22,739 [A] 
OP2: 2,2*0,8*20,93=36,837 [B] 
Celkem: A+B=59,576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</si>
  <si>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</si>
  <si>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29</t>
  </si>
  <si>
    <t>272365</t>
  </si>
  <si>
    <t>VÝZTUŽ ZÁKLADŮ Z OCELI 10505, B500B</t>
  </si>
  <si>
    <t>parametrická spotřeba 180 kg/m3</t>
  </si>
  <si>
    <t>dle pol. 272324: 0,18*59,576=10,724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</si>
  <si>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</si>
  <si>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30</t>
  </si>
  <si>
    <t>28997</t>
  </si>
  <si>
    <t>OPLÁŠTĚNÍ (ZPEVNĚNÍ) Z GEOTEXTILIE A GEOMŘÍŽOVIN</t>
  </si>
  <si>
    <t>ochrana PE folie v těsnící vrstvě, vykázána 2x plocha ((1+1)x300 g/m2)</t>
  </si>
  <si>
    <t>rub OP1: 2*4,5*11,1=99,900 [A] 
rub OP2: 2*6,5*13,8=179,400 [B] 
Celkem: A+B=279,300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</si>
  <si>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</si>
  <si>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</si>
  <si>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28999</t>
  </si>
  <si>
    <t>OPLÁŠTĚNÍ (ZPEVNĚNÍ) Z FÓLIE</t>
  </si>
  <si>
    <t>těsnící PE fólie v přechodové oblasti mostu</t>
  </si>
  <si>
    <t>rub OP1: 4,5*11,1=49,950 [A] 
rub OP2: 6,5*13,8=89,700 [B] 
Celkem: A+B=139,650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</si>
  <si>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</si>
  <si>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</si>
  <si>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32</t>
  </si>
  <si>
    <t>31717</t>
  </si>
  <si>
    <t>KOVOVÉ KONSTRUKCE PRO KOTVENÍ ŘÍMSY</t>
  </si>
  <si>
    <t>KG</t>
  </si>
  <si>
    <t>kotevní přípravky říms  (7,0 kg/ks)</t>
  </si>
  <si>
    <t>levá římsa po 2,0 m: 8*7=56,000 [A] 
pravá římsa po 1,0 m: 19*7=133,000 [B] 
Celkem: A+B=189,000 [C]</t>
  </si>
  <si>
    <t>Položka zahrnuje dodávku (výrobu) kotevního prvku předepsaného tvaru a jeho osazení do předepsané polohy včetně nezbytných prací (vrty, zálivky apod.)</t>
  </si>
  <si>
    <t>33</t>
  </si>
  <si>
    <t>317325</t>
  </si>
  <si>
    <t>ŘÍMSY ZE ŽELEZOBETONU DO C30/37</t>
  </si>
  <si>
    <t>římsy včetně bednění a sršťovacích spar, vč. Výškového náběhu na konci pravé římsy</t>
  </si>
  <si>
    <t>levá římsa : 17*0,446=7,582 [A] 
pravá římsa: 20,1*0,274=5,507 [B] 
Celkem: A+B=13,089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</si>
  <si>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</si>
  <si>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</t>
  </si>
  <si>
    <t>317365</t>
  </si>
  <si>
    <t>VÝZTUŽ ŘÍMS Z OCELI 10505, B500B</t>
  </si>
  <si>
    <t>výztuž říms, parametrická spotřeba 140 kg/m3</t>
  </si>
  <si>
    <t>dle pol. 317325: 0,14*13,089=1,832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</si>
  <si>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</si>
  <si>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35</t>
  </si>
  <si>
    <t>327215</t>
  </si>
  <si>
    <t>PŘEZDĚNÍ ZDÍ Z KAMENNÉHO ZDIVA</t>
  </si>
  <si>
    <t>Lokální přezdění vypadlých (uvolněných kamenů) stávajících nábřežních zdí, odhad 20% plochy, vč. spárování cementovou maltou</t>
  </si>
  <si>
    <t>Za mostem vlevo: 0,2*0,75*2,2*9,1=3,003 [A] 
Před mostem vpravo: 0,2*0,75*1,9*14,5=4,133 [B] 
Celkem: A+B=7,136 [C]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</si>
  <si>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</si>
  <si>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36</t>
  </si>
  <si>
    <t>327325</t>
  </si>
  <si>
    <t>ZDI OPĚRNÉ, ZÁRUBNÍ, NÁBŘEŽNÍ ZE ŽELEZOVÉHO BETONU DO C30/37</t>
  </si>
  <si>
    <t>Opěrná zeď na pravé straně u opěry 1</t>
  </si>
  <si>
    <t>Dřík: 0,7*3,35*3,5=8,208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</si>
  <si>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</si>
  <si>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</si>
  <si>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327365</t>
  </si>
  <si>
    <t>VÝZTUŽ ZDÍ OPĚRNÝCH, ZÁRUBNÍCH, NÁBŘEŽNÍCH Z OCELI 10505, B500B</t>
  </si>
  <si>
    <t>výztuž opěrné zdi, parametrická spotřeba 100 kg/m3</t>
  </si>
  <si>
    <t>dle pol. 327325: 0,1*8,2075=0,821 [A]</t>
  </si>
  <si>
    <t>38</t>
  </si>
  <si>
    <t>333325</t>
  </si>
  <si>
    <t>MOSTNÍ OPĚRY A KŘÍDLA ZE ŽELEZOVÉHO BETONU DO C30/37</t>
  </si>
  <si>
    <t>dříky opěr + křídla, vč. izolačních nátěrů (1xNp + 2xNa)</t>
  </si>
  <si>
    <t>OP1 po pracovní spáru: 0,7*2,3*13,29=21,397 [A] 
OP2 po pracovní spáru: 0,7*2,3*20,95=33,730 [B] 
křídlo 1L: 1*2*5,01=10,020 [C] 
křídlo 2L: 1*2*1,15=2,300 [D] 
křídlo 1P: 0,5*2*2,835=2,835 [E] 
Celkem: A+B+C+D+E=70,282 [F]</t>
  </si>
  <si>
    <t>39</t>
  </si>
  <si>
    <t>333365</t>
  </si>
  <si>
    <t>VÝZTUŽ MOSTNÍCH OPĚR A KŘÍDEL Z OCELI 10505, B500B</t>
  </si>
  <si>
    <t>výztuž opěr a křídel, parametrická spotřeba 160 kg/m3</t>
  </si>
  <si>
    <t>dle pol. 333325: 0,16*70,2814=11,245 [A]</t>
  </si>
  <si>
    <t>40</t>
  </si>
  <si>
    <t>389325</t>
  </si>
  <si>
    <t>MOSTNÍ RÁMOVÉ KONSTRUKCE ZE ŽELEZOBETONU C30/37</t>
  </si>
  <si>
    <t>ŽB rám (průměrná tloušťka NK), vč. bednění a skruže</t>
  </si>
  <si>
    <t>náběh OP1: 0,5*2,2*0,3*13,95=4,604 [A] 
náběh OP2: 0,5*2,2*0,3*17,77=5,864 [B] 
NK: 6,4*0,5*15,71=50,272 [C] 
OP1 nad pracovní sparou: 0,7*0,8*13,29=7,442 [D] 
OP2 nad pracovní sparou: 0,7*0,8*20,95=11,732 [E] 
Celkem: A+B+C+D+E=79,914 [F]</t>
  </si>
  <si>
    <t>41</t>
  </si>
  <si>
    <t>389365</t>
  </si>
  <si>
    <t>VÝZTUŽ MOSTNÍ RÁMOVÉ KONSTRUKCE Z OCELI 10505, B500B</t>
  </si>
  <si>
    <t>příčel rámu, parametrická spotřeba 180 kg/m3</t>
  </si>
  <si>
    <t>dle pol. 389325: 0,18*79,914=14,385 [A]</t>
  </si>
  <si>
    <t>Vodorovné konstrukce</t>
  </si>
  <si>
    <t>42</t>
  </si>
  <si>
    <t>451312</t>
  </si>
  <si>
    <t>PODKLADNÍ A VÝPLŇOVÉ VRSTVY Z PROSTÉHO BETONU C12/15</t>
  </si>
  <si>
    <t>pod základy, rub. drenáž</t>
  </si>
  <si>
    <t>rub. drenáž OP1: 0,3*0,5*16=2,400 [A] 
rub. drenáž OP2: 0,3*0,7*20=4,200 [B] 
pod základem OP1: 2,6*0,15*13,4=5,226 [C] 
pod základem OP2: 2,6*0,15*21,2=8,268 [D] 
Celkem: A+B+C+D=20,094 [E]</t>
  </si>
  <si>
    <t>43</t>
  </si>
  <si>
    <t>45160</t>
  </si>
  <si>
    <t>PODKL A VÝPLŇ VRSTVY Z MEZEROVITÉHO BETONU</t>
  </si>
  <si>
    <t>obetonování rub. drenáže z mezerovitého betonu dle TKP 18.</t>
  </si>
  <si>
    <t>OP1: 0,3*0,35*16=1,680 [A] 
OP2: 0,3*0,35*20=2,100 [B] 
Celkem: A+B=3,780 [C]</t>
  </si>
  <si>
    <t>Položka zahrnuje dodávku mezerovitého betonu a jeho uložení se zhutněním, včetně mimostaveništní a vnitrostaveništní dopravy (rovněž přesuny)</t>
  </si>
  <si>
    <t>44</t>
  </si>
  <si>
    <t>45860</t>
  </si>
  <si>
    <t>VÝPLŇ ZA OPĚRAMI A ZDMI Z MEZEROVITÉHO BETONU</t>
  </si>
  <si>
    <t>zásyp za opěrami mezerovitým betonem dle ČSN 73 6124-2, min. pevnost 8 MPa, včetně materiálu</t>
  </si>
  <si>
    <t>rub OP1: 7,6*11,9=90,440 [A] 
rub OP2: 13,5*11,5=155,250 [B] 
Celkem: A+B=245,690 [C]</t>
  </si>
  <si>
    <t>položka zahrnuje:  
- dodávku mezerovitého betonu předepsané kvality a zásyp se zhutněním včetně mimostaveništní a vnitrostaveništní dopravy</t>
  </si>
  <si>
    <t>45</t>
  </si>
  <si>
    <t>465512</t>
  </si>
  <si>
    <t>DLAŽBY Z LOMOVÉHO KAMENE NA MC</t>
  </si>
  <si>
    <t>zpevnění z lom. kam. tl. 200 mm, beton tl. 150 mm vč. spárování proti CHRL (pod mostem) svahy koryta jsou zpevněny kamenem do betonu</t>
  </si>
  <si>
    <t>OP1: 1,55*0,35*14,4=7,812 [A] 
OP2: 1,25*0,35*22=9,625 [B] 
Podél křídla 1L + přechodový klín: 1,75*0,35*6,5+1,3*0,35*1=4,436 [C] 
Podél křídla 1P + přechodový klín: 1,65*0,35*3,8+0,8*0,35*2=2,755 [D] 
Podél křídla 2L + přechodový klín: 0,5*0,35*4,2+1,3*0,35*0,175=0,815 [E] 
Celkem: A+B+C+D+E=25,443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</si>
  <si>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</si>
  <si>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</si>
  <si>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</si>
  <si>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</si>
  <si>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patní prahy zpevnění</t>
  </si>
  <si>
    <t>OP1: 0,8*0,5*14,4=5,760 [A] 
OP2: 0,8*0,5*22=8,800 [B] 
Celkem: A+B=14,560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</si>
  <si>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</si>
  <si>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</si>
  <si>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</si>
  <si>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56330</t>
  </si>
  <si>
    <t>VOZOVKOVÉ VRSTVY ZE ŠTĚRKODRTI</t>
  </si>
  <si>
    <t>1. vrstva ŠDa fr. 0/32, tl. 170 mm, od ZÚ po rozhraní stavby: "II/309 Kounov - Plasnice"</t>
  </si>
  <si>
    <t>před mostem: 8,87*0,17*16,5=24,880 [A] 
za mostem: 8,33*0,17*41,9=59,335 [B] 
Celkem: A+B=84,215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</si>
  <si>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</si>
  <si>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</si>
  <si>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56334</t>
  </si>
  <si>
    <t>VOZOVKOVÉ VRSTVY ZE ŠTĚRKODRTI TL. DO 200MM</t>
  </si>
  <si>
    <t>2. vrstva ŠDA fr. 0/32, od ZÚ po rozhraní stavby: "II/309 Kounov - Plasnice"</t>
  </si>
  <si>
    <t>před mostem: 8,35*16,8=140,280 [A] 
za mostem: 8,08*42,2=340,976 [B] 
zárodek vjezdu před mostem vpravo: 1,15*5,55=6,383 [C] 
Celkem: A+B+C=487,639 [D]</t>
  </si>
  <si>
    <t>49</t>
  </si>
  <si>
    <t>56336</t>
  </si>
  <si>
    <t>VOZOVKOVÉ VRSTVY ZE ŠTĚRKODRTI TL. DO 300MM</t>
  </si>
  <si>
    <t>Výměna podloží ŠDa fr. 0/32, od ZÚ po rozhraní stavby: "II/309 Kounov - Plasnice", čerpáno se souhlasem investora</t>
  </si>
  <si>
    <t>před mostem: 8,87*16,5=146,355 [A] 
za mostem: 8,33*41,9=349,027 [B] 
Celkem: A+B=495,382 [C]</t>
  </si>
  <si>
    <t>50</t>
  </si>
  <si>
    <t>56933</t>
  </si>
  <si>
    <t>ZPEVNĚNÍ KRAJNIC ZE ŠTĚRKODRTI TL. DO 150MM</t>
  </si>
  <si>
    <t>krajnice š. 0.75 ze šťěrkodrti ŠDa fr. 0/32</t>
  </si>
  <si>
    <t>vlevo před mostem: 0,75*17,5=13,125 [A] 
vpravo před mostem: 0,75*21,4=16,050 [B] 
vlevo za mostem: 0,75*35=26,250 [C] 
Celkem: A+B+C=55,425 [D]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</si>
  <si>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</si>
  <si>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</si>
  <si>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572121</t>
  </si>
  <si>
    <t>INFILTRAČNÍ POSTŘIK ASFALTOVÝ DO 1,0KG/M2</t>
  </si>
  <si>
    <t>na 2. vrstvě ŠD, od ZÚ po rozhraní stavby: "II/309 Kounov - Plasnice"</t>
  </si>
  <si>
    <t>dle pol. 56334a: 487,6385=487,639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</si>
  <si>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</si>
  <si>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</si>
  <si>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</si>
  <si>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</si>
  <si>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od ZÚ po rozhraní stavby: "II/309 Kounov - Plasnice"</t>
  </si>
  <si>
    <t>na podkladní vrstvě dle pol. 574E76a: 352,424=352,424 [A] 
na ložné vrstvě dle pol. 574C56: 63,1=63,100 [B] 
na ložné vrstvě dle pol. 574C46a: 445,9835=445,984 [C] 
Celkem: A+B+C=861,508 [D]</t>
  </si>
  <si>
    <t>53</t>
  </si>
  <si>
    <t>574A34</t>
  </si>
  <si>
    <t>ASFALTOVÝ BETON PRO OBRUSNÉ VRSTVY ACO 11+, 11S TL. 40MM</t>
  </si>
  <si>
    <t>obrusná vrstva z ACO11+, od ZÚ po rozhraní stavby: "II/309 Kounov - Plasnice"</t>
  </si>
  <si>
    <t>na mostě: 8,03*13,05=104,792 [A] 
před mostem: 6,66*27,05=180,153 [B] 
za mostem: 7,45*28,3=210,835 [C] 
Celkem: A+B+C=495,780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</si>
  <si>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</si>
  <si>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54</t>
  </si>
  <si>
    <t>574C46</t>
  </si>
  <si>
    <t>ASFALTOVÝ BETON PRO LOŽNÍ VRSTVY ACL 16+, 16S TL. 50MM</t>
  </si>
  <si>
    <t>ložná vrstva z ACL16+, od ZÚ po rozhraní stavby: "II/309 Kounov - Plasnice"</t>
  </si>
  <si>
    <t>na mostě: 8,03*13,05=104,792 [A] 
před mostem: 7,38*17,05=125,829 [B] 
za mostem: 7,61*28,3=215,363 [C] 
Celkem: A+B+C=445,984 [D]</t>
  </si>
  <si>
    <t>55</t>
  </si>
  <si>
    <t>574C56</t>
  </si>
  <si>
    <t>ASFALTOVÝ BETON PRO LOŽNÍ VRSTVY ACL 16+, 16S TL. 60MM</t>
  </si>
  <si>
    <t>ložná vrstva z ACL16+</t>
  </si>
  <si>
    <t>před mostem: 6,31*10=63,100 [A]</t>
  </si>
  <si>
    <t>56</t>
  </si>
  <si>
    <t>574E76</t>
  </si>
  <si>
    <t>ASFALTOVÝ BETON PRO PODKLADNÍ VRSTVY ACP 16+, 16S TL. 80MM</t>
  </si>
  <si>
    <t>podkladní vrstva mimo most z ACP16+, od ZÚ po rozhraní stavby: "II/309 Kounov - Plasnice"</t>
  </si>
  <si>
    <t>před mostem: 7,74*17,05=131,967 [A] 
za mostem: 7,79*28,3=220,457 [B] 
Celkem: A+B=352,424 [C]</t>
  </si>
  <si>
    <t>57</t>
  </si>
  <si>
    <t>575C43</t>
  </si>
  <si>
    <t>LITÝ ASFALT MA IV (OCHRANA MOSTNÍ IZOLACE) 11 TL. 35MM</t>
  </si>
  <si>
    <t>ochrana izolace z litého asfaltu</t>
  </si>
  <si>
    <t>na mostě: 8,03*13,05=104,792 [A]</t>
  </si>
  <si>
    <t>58</t>
  </si>
  <si>
    <t>58920</t>
  </si>
  <si>
    <t>VÝPLŇ SPAR MODIFIKOVANÝM ASFALTEM</t>
  </si>
  <si>
    <t>výplň spáry vozovka - římsa s předtěsněním</t>
  </si>
  <si>
    <t>levá římsa: 17=17,000 [A] 
pravá římsa: 20,41=20,410 [B] 
Celkem: A+B=37,410 [C]</t>
  </si>
  <si>
    <t>položka zahrnuje:  
- dodávku předepsaného materiálu  
- vyčištění a výplň spar tímto materiálem</t>
  </si>
  <si>
    <t>59</t>
  </si>
  <si>
    <t>58950</t>
  </si>
  <si>
    <t>VÝPLŇ SPAR PRYŽOVOU VLOŽKOU</t>
  </si>
  <si>
    <t>60</t>
  </si>
  <si>
    <t>711112</t>
  </si>
  <si>
    <t>IZOLACE BĚŽNÝCH KONSTRUKCÍ PROTI ZEMNÍ VLHKOSTI ASFALTOVÝMI PÁSY</t>
  </si>
  <si>
    <t>izolace spodní stavby</t>
  </si>
  <si>
    <t>rub OP1: 3,2*10,96=35,072 [A] 
rub OP2: 3,2*19,2=61,440 [B] 
rub křídla 1L: 2*5,5=11,000 [C] 
rub křídla 1P: 2*2,5=5,000 [D] 
rub křídla 2L: 2*0,65=1,300 [E] 
horní povrchu základu OP1: 0,75*13,6=10,200 [F] 
horní povrchu základu OP2: 0,75*20,2=15,150 [G] 
Celkem: A+B+C+D+E+F+G=139,162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</si>
  <si>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</si>
  <si>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61</t>
  </si>
  <si>
    <t>711442</t>
  </si>
  <si>
    <t>IZOLACE MOSTOVEK CELOPLOŠNÁ ASFALTOVÝMI PÁSY S PEČETÍCÍ VRSTVOU</t>
  </si>
  <si>
    <t>NAIP tl. 5 mm, vč. úpravy povrchu podkladu dle TKP</t>
  </si>
  <si>
    <t>horní povrch NK: 7,8*15,96=124,488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</si>
  <si>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</si>
  <si>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62</t>
  </si>
  <si>
    <t>711502</t>
  </si>
  <si>
    <t>OCHRANA IZOLACE NA POVRCHU ASFALTOVÝMI PÁSY</t>
  </si>
  <si>
    <t>ochrana izolace pod římsami s hliníkovou vložkou</t>
  </si>
  <si>
    <t>levá římsa: 0,5*17=8,500 [A] 
pravá římsa: 1*20,1=20,100 [B] 
Celkem: A+B=28,600 [C]</t>
  </si>
  <si>
    <t>položka zahrnuje:  
- dodání  předepsaného ochranného materiálu  
- zřízení ochrany izolace</t>
  </si>
  <si>
    <t>63</t>
  </si>
  <si>
    <t>711509</t>
  </si>
  <si>
    <t>OCHRANA IZOLACE NA POVRCHU TEXTILIÍ</t>
  </si>
  <si>
    <t>ochrana izolace, vykázáno bez přesahů, rubové plochy - 2x300 g/m2, lícové plochy - 1x300 g/m2</t>
  </si>
  <si>
    <t>rubové plochy dle pol. 711112:: 2*139,162=278,324 [A] 
líc základu OP1 + horní povrch: 1,55*12,2=18,910 [B] 
líc základu OP2 + horní povrch: 1,55*21,6=33,480 [C] 
rub základu OP1: 2*0,8*13,6=21,760 [D] 
rub základu OP2: 2*0,8*20,2=32,320 [E] 
Celkem: A+B+C+D+E=384,794 [F]</t>
  </si>
  <si>
    <t>64</t>
  </si>
  <si>
    <t>78382</t>
  </si>
  <si>
    <t>NÁTĚRY BETON KONSTR TYP S2 (OS-B)</t>
  </si>
  <si>
    <t>nátěr horního povrchu říms a boku NK 100 mm za okapní ozub</t>
  </si>
  <si>
    <t>levá římsa: 1,15*17=19,550 [A] 
pravá římsa: 0,65*20,41=13,267 [B] 
levý bok NK: 0,78*2,78+0,93*6,12=7,860 [C] 
pravý bok NK: 0,78*4,18+0,93*9,8=12,374 [D] 
Celkem: A+B+C+D=53,051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</si>
  <si>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</si>
  <si>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</si>
  <si>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78383</t>
  </si>
  <si>
    <t>NÁTĚRY BETON KONSTR TYP S4 (OS-C)</t>
  </si>
  <si>
    <t>nátěr obrub říms</t>
  </si>
  <si>
    <t>levá římsa: 0,32*17=5,440 [A] 
pravá římsa: 0,32*20,41=6,531 [B] 
Celkem: A+B=11,971 [C]</t>
  </si>
  <si>
    <t>Potrubí</t>
  </si>
  <si>
    <t>66</t>
  </si>
  <si>
    <t>82446</t>
  </si>
  <si>
    <t>POTRUBÍ Z TRUB ŽELEZOBETONOVÝCH DN DO 400MM</t>
  </si>
  <si>
    <t>Vyústění potrubí skrz opěrnou zeď u opěry 1 vpravo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</si>
  <si>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</si>
  <si>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67</t>
  </si>
  <si>
    <t>87633</t>
  </si>
  <si>
    <t>CHRÁNIČKY Z TRUB PLASTOVÝCH DN DO 150MM</t>
  </si>
  <si>
    <t>1x rezervní chránička v římse DN110 + 1x přeložka kabelu CETIN, vč. protahovaího lanka a zaslepení na koncích</t>
  </si>
  <si>
    <t>levá římsa: 2*17=34,000 [A] 
pravá římsa: 20=20,000 [B] 
Celkem: A+B=54,000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</si>
  <si>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</si>
  <si>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68</t>
  </si>
  <si>
    <t>9111A3</t>
  </si>
  <si>
    <t>ZÁBRADLÍ SILNIČNÍ S VODOR MADLY - DEMONTÁŽ S PŘESUNEM</t>
  </si>
  <si>
    <t>demontáž vodorovných madel, zhotovitel v ceně zohlední možnost zpětného využití materiálu na stavbě</t>
  </si>
  <si>
    <t>levá strana: 12=12,000 [A] 
pravá strana: 12=12,000 [B] 
Celkem: A+B=24,000 [C]</t>
  </si>
  <si>
    <t>položka zahrnuje:  
- demontáž a odstranění zařízení  
- jeho odvoz na předepsané místo</t>
  </si>
  <si>
    <t>69</t>
  </si>
  <si>
    <t>9112B1</t>
  </si>
  <si>
    <t>ZÁBRADLÍ MOSTNÍ SE SVISLOU VÝPLNÍ - DODÁVKA A MONTÁŽ</t>
  </si>
  <si>
    <t>zábradlí na mostě vč. kotvení a podlití</t>
  </si>
  <si>
    <t>levá strana: 17=17,000 [A] 
pravá strana: 20,41=20,410 [B] 
na opěrné zdi: 3=3,000 [C] 
Celkem: A+B+C=40,410 [D]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</si>
  <si>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</si>
  <si>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70</t>
  </si>
  <si>
    <t>91345</t>
  </si>
  <si>
    <t>NIVELAČNÍ ZNAČKY KOVOVÉ</t>
  </si>
  <si>
    <t>nad opěrami a uprostřed rozpětí vč. osazení</t>
  </si>
  <si>
    <t>položka zahrnuje:  
- dodání a osazení nivelační značky včetně nutných zemních prací  
- vnitrostaveništní a mimostaveništní dopravu</t>
  </si>
  <si>
    <t>71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</si>
  <si>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</si>
  <si>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</si>
  <si>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</si>
  <si>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</si>
  <si>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72</t>
  </si>
  <si>
    <t>914113</t>
  </si>
  <si>
    <t>DOPRAVNÍ ZNAČKY ZÁKLADNÍ VELIKOSTI OCELOVÉ NEREFLEXNÍ - DEMONTÁŽ</t>
  </si>
  <si>
    <t>demontáž stávajících značek, vč. sloupků a patek</t>
  </si>
  <si>
    <t>73</t>
  </si>
  <si>
    <t>levá strana (mimo přerušovanou čáru ve směrovém oblou) - V4: 0,25*37=9,250 [A] 
pravá strana - V4: 0,25*65=16,250 [B] 
směrový oblouk - V2b: 0,25*34=8,500 [C] 
středová čára - V2b: 0,125*68,4=8,550 [D] 
Celkem: A+B+C+D=42,550 [E]</t>
  </si>
  <si>
    <t>74</t>
  </si>
  <si>
    <t>915211</t>
  </si>
  <si>
    <t>VODOROVNÉ DOPRAVNÍ ZNAČENÍ PLASTEM HLADKÉ - DODÁVKA A POKLÁDKA</t>
  </si>
  <si>
    <t>75</t>
  </si>
  <si>
    <t>917223</t>
  </si>
  <si>
    <t>SILNIČNÍ A CHODNÍKOVÉ OBRUBY Z BETONOVÝCH OBRUBNÍKŮ ŠÍŘ 100MM</t>
  </si>
  <si>
    <t>betonové obrubníky 100/200mm</t>
  </si>
  <si>
    <t>křídlo 1L: 4=4,000 [A] 
křídlo 1P: 2,4=2,400 [B] 
křídlo 2L: 6=6,000 [C] 
Celkem: A+B+C=12,400 [D]</t>
  </si>
  <si>
    <t>Položka zahrnuje:  
dodání a pokládku betonových obrubníků o rozměrech předepsaných zadávací dokumentací  
betonové lože i boční betonovou opěrku.</t>
  </si>
  <si>
    <t>76</t>
  </si>
  <si>
    <t>917224</t>
  </si>
  <si>
    <t>SILNIČNÍ A CHODNÍKOVÉ OBRUBY Z BETONOVÝCH OBRUBNÍKŮ ŠÍŘ 150MM</t>
  </si>
  <si>
    <t>silniční obruby 150/250mm</t>
  </si>
  <si>
    <t>křídlo 1L: 1=1,000 [A] 
křídlo 1P: 2=2,000 [B] 
křídlo 2L: 1,75=1,750 [C] 
Celkem: A+B+C=4,750 [D]</t>
  </si>
  <si>
    <t>77</t>
  </si>
  <si>
    <t>919111</t>
  </si>
  <si>
    <t>ŘEZÁNÍ ASFALTOVÉHO KRYTU VOZOVEK TL DO 50MM</t>
  </si>
  <si>
    <t>na rubu rámu 40 x 20 mm</t>
  </si>
  <si>
    <t>OP1: 10,96=10,960 [A] 
OP2: 18,02=18,020 [B] 
Celkem: A+B=28,980 [C]</t>
  </si>
  <si>
    <t>položka zahrnuje řezání vozovkové vrstvy v předepsané tloušťce, včetně spotřeby vody</t>
  </si>
  <si>
    <t>78</t>
  </si>
  <si>
    <t>919112</t>
  </si>
  <si>
    <t>ŘEZÁNÍ ASFALTOVÉHO KRYTU VOZOVEK TL DO 100MM</t>
  </si>
  <si>
    <t>napojení na stávající stav</t>
  </si>
  <si>
    <t>začátek úpravy: 6=6,000 [A] 
konec úpravy: 6,5=6,500 [B] 
ve směrovém oblouk: 34,3=34,300 [C] 
Celkem: A+B+C=46,800 [D]</t>
  </si>
  <si>
    <t>79</t>
  </si>
  <si>
    <t>931182</t>
  </si>
  <si>
    <t>VÝPLŇ DILATAČNÍCH SPAR Z POLYSTYRENU TL 20MM</t>
  </si>
  <si>
    <t>Dilatační spára mezi stávající nábřežní zdí</t>
  </si>
  <si>
    <t>opěrná zeď 1P: 0,7*3,35=2,345 [A] 
Boky opěry 2: 2*0,7*4=5,600 [B] 
Celkem: A+B=7,945 [C]</t>
  </si>
  <si>
    <t>položka zahrnuje dodávku a osazení předepsaného materiálu, očištění ploch spáry před úpravou, očištění okolí spáry po úpravě</t>
  </si>
  <si>
    <t>80</t>
  </si>
  <si>
    <t>931326</t>
  </si>
  <si>
    <t>TĚSNĚNÍ DILATAČ SPAR ASF ZÁLIVKOU MODIFIK PRŮŘ DO 800MM2</t>
  </si>
  <si>
    <t>dle pol. 919112: 46,8=46,800 [A]</t>
  </si>
  <si>
    <t>položka zahrnuje dodávku a osazení předepsaného materiálu, očištění ploch spáry před úpravou, očištění okolí spáry po úpravě  
nezahrnuje těsnící profil</t>
  </si>
  <si>
    <t>81</t>
  </si>
  <si>
    <t>936532</t>
  </si>
  <si>
    <t>MOSTNÍ ODVODŇOVACÍ SOUPRAVA 300/500</t>
  </si>
  <si>
    <t>mostní odvodňovač na mostě, vč.svodu DN150 s volným výtokem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</si>
  <si>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</si>
  <si>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82</t>
  </si>
  <si>
    <t>936541</t>
  </si>
  <si>
    <t>MOSTNÍ ODVODŇOVACÍ TRUBKA (POVRCHŮ IZOLACE) Z NEREZ OCELI</t>
  </si>
  <si>
    <t>odvodnění izolace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</si>
  <si>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</si>
  <si>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83</t>
  </si>
  <si>
    <t>96615</t>
  </si>
  <si>
    <t>BOURÁNÍ KONSTRUKCÍ Z PROSTÉHO BETONU</t>
  </si>
  <si>
    <t>demolice betonových částí</t>
  </si>
  <si>
    <t>Základ OP1: 13,6*2*1=27,200 [A] 
Základ OP2: 16,6*2*1=33,200 [B] 
Opěra 1: 13,6*1,1*2,5=37,400 [C] 
Opěra 2: 16,6*1,1*2,5=45,650 [D] 
Křídlo 1L: 7,5*1,1*3,5=28,875 [E] 
Křídlo 1P: 3,5*1,1*3,5=13,475 [F] 
Celkem: A+B+C+D+E+F=185,800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</si>
  <si>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</si>
  <si>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84</t>
  </si>
  <si>
    <t>96616</t>
  </si>
  <si>
    <t>BOURÁNÍ KONSTRUKCÍ ZE ŽELEZOBETONU</t>
  </si>
  <si>
    <t>demolice stávajícího mostu</t>
  </si>
  <si>
    <t>Příčník OP1: 13,6*1,1*0,8=11,968 [A] 
Příčník OP2: 16,6*1,1*0,8=14,608 [B] 
Trámy: 5*8*0,3*0,6=7,200 [C] 
Příčník, střed rozpětí: 6,5*0,2*0,6=0,780 [D] 
Deska NK levá část (plocha graficky odečtena): 0,2*45=9,000 [E] 
Deska NK pravá část (plocha graficky odečtena): 0,6*43=25,800 [F] 
Levá římsa: 14,5*0,45*0,45=2,936 [G] 
Pravá římsa: 13,5*0,6*0,4=3,240 [H] 
Sloupky zábradlí: 7*0,2*0,2*1=0,280 [I] 
Celkem: A+B+C+D+E+F+G+H+I=75,812 [J]</t>
  </si>
  <si>
    <t>85</t>
  </si>
  <si>
    <t>97817</t>
  </si>
  <si>
    <t>ODSTRANĚNÍ MOSTNÍ IZOLACE</t>
  </si>
  <si>
    <t>původní izolace tl. 10 mm (pokud byla použita), včetně odvozu</t>
  </si>
  <si>
    <t>Deska NK levá část (graficky odečteno): 45=45,000 [A] 
Deska NK pravá část  (graficky odečteno): 43=43,000 [B] 
Příčník OP1: 13,6*1,1=14,960 [C] 
Příčník OP2: 16,6*1,1=18,260 [D] 
Celkem: A+B+C+D=121,220 [E]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</si>
  <si>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</si>
  <si>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202</t>
  </si>
  <si>
    <t>Nábřežní zeď</t>
  </si>
  <si>
    <t>zemina</t>
  </si>
  <si>
    <t>hloubení jam (pol. 13183): 140*1,8=252,000 [A]</t>
  </si>
  <si>
    <t>kce ze železobetonu (pol. 96616): 93,08*2,5=232,700 [A]</t>
  </si>
  <si>
    <t>zemina (pol. 17411): 78,68=78,680 [A]</t>
  </si>
  <si>
    <t>výkopy pro demolici a novou zeď vč. odvozu (plocha graficky odečtena)</t>
  </si>
  <si>
    <t>Výkop rub: 56*2=112,000 [A] 
Výkop v patě zdi: 56*0,5=28,000 [B] 
Celkem: A+B=140,000 [C]</t>
  </si>
  <si>
    <t>17411</t>
  </si>
  <si>
    <t>ZÁSYP JAM A RÝH ZEMINOU SE ZHUTNĚNÍM</t>
  </si>
  <si>
    <t>zásyp rubu opěrné zdi se zhut, zemina vhodná (podmínečně vhodná) dle ČSN 73 6133 do maximálního zrna 90 mm</t>
  </si>
  <si>
    <t>rub zdi: 56,2*1,4=78,680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</si>
  <si>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</si>
  <si>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drenáž DN 150mm (vrcholový tlak SN8), vč. geotextílie, obsypu a vyústění na líc zdi</t>
  </si>
  <si>
    <t>rub zdi: 56,3=56,300 [A]</t>
  </si>
  <si>
    <t>záporové pažení výkopu na konci zdi, vč. odstranění</t>
  </si>
  <si>
    <t>zápory - HEB 200 á 1,5 m: 4*2,8*61,3/1000=0,687 [A]</t>
  </si>
  <si>
    <t>na konci opěné zdi: 2,8*4,5=12,600 [A]</t>
  </si>
  <si>
    <t>Pod přitěžovací deskou: 19*6=114,000 [A]</t>
  </si>
  <si>
    <t>26123</t>
  </si>
  <si>
    <t>VRTY PRO KOTVENÍ, INJEKTÁŽ A MIKROPILOTY NA POVRCHU TŘ. II D DO 150MM</t>
  </si>
  <si>
    <t>264115</t>
  </si>
  <si>
    <t>VRTY PRO PILOTY TŘ. I D DO 300MM</t>
  </si>
  <si>
    <t>Na konci opěrné zdi: 4*2,6=10,400 [A]</t>
  </si>
  <si>
    <t>272325</t>
  </si>
  <si>
    <t>ZÁKLADY ZE ŽELEZOBETONU DO C30/37</t>
  </si>
  <si>
    <t>základ: 1,6*0,5*56,3=45,040 [A]</t>
  </si>
  <si>
    <t>parametrická spotřeba 150 kg/m3</t>
  </si>
  <si>
    <t>dle pol. 272324: 0,15*45,04=6,756 [A]</t>
  </si>
  <si>
    <t>rub zdi: 2*0,9*56,3=101,340 [A]</t>
  </si>
  <si>
    <t>těsnící PE fólie v přechodové oblasti</t>
  </si>
  <si>
    <t>rub zd: 1,1*56,3=61,930 [A]</t>
  </si>
  <si>
    <t>římsy včetně bednění a sršťovacích spar</t>
  </si>
  <si>
    <t>římsa zdi: 56,2*0,4=22,480 [A]</t>
  </si>
  <si>
    <t>dle pol. 317325: 0,14*22,48=3,147 [A]</t>
  </si>
  <si>
    <t>327125</t>
  </si>
  <si>
    <t>ZDI OPĚR, ZÁRUB, NÁBŘEŽ Z DÍLCŮ ŽELEZOBETON DO C30/37</t>
  </si>
  <si>
    <t>dřík opěrné zdi, vč. izolačních nátěrů (1xNp + 2xNa)</t>
  </si>
  <si>
    <t>opěrná zeď: 0,6*0,9*56,2=30,348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</si>
  <si>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</si>
  <si>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výztuž opěrné zdi, parametrická spotřeba 120 kg/m3</t>
  </si>
  <si>
    <t>dle pol. 327125: 0,12*30,348=3,642 [A]</t>
  </si>
  <si>
    <t>pod základ, rub. drenáž, pod římsou</t>
  </si>
  <si>
    <t>rub. drenáž : 0,3*0,1*56,2=1,686 [A] 
základ: 0,45*0,15*56,2=3,794 [B] 
pod římsou: 1,9*0,15*56,2=16,017 [C] 
Celkem: A+B+C=21,497 [D]</t>
  </si>
  <si>
    <t>rub. drenáž: 0,3*0,35*56,2=5,901 [A]</t>
  </si>
  <si>
    <t>zpevnění z lom. kam. tl. 200 mm, beton tl. 150 mm vč. spárování proti CHRL</t>
  </si>
  <si>
    <t>podél zdi v korytě: 1,2*0,35*51,8=21,756 [A] 
přechodový klín před římsou: 1*0,35*1,55=0,543 [B] 
podél zdi od přechodového klínu do koryta: 0,65*0,35*4,5=1,024 [C] 
Celkem: A+B+C=23,323 [D]</t>
  </si>
  <si>
    <t>patní prahy v místě zpevnění paty opěrné zdi</t>
  </si>
  <si>
    <t>podél zdi v korytě: 0,8*0,4*51,8=16,576 [A]</t>
  </si>
  <si>
    <t>římsa na zdi: 56,2=56,200 [A]</t>
  </si>
  <si>
    <t>Úpravy povrchů, podlahy, výplně otvorů</t>
  </si>
  <si>
    <t>626111</t>
  </si>
  <si>
    <t>REPROFILACE PODHLEDŮ, SVISLÝCH PLOCH SANAČNÍ MALTOU JEDNOVRST TL 10MM</t>
  </si>
  <si>
    <t>betonová část stávající opěrné zdi 50% plochy</t>
  </si>
  <si>
    <t>0.5*45,2=22,600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</si>
  <si>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</si>
  <si>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626112</t>
  </si>
  <si>
    <t>REPROFILACE PODHLEDŮ, SVISLÝCH PLOCH SANAČNÍ MALTOU JEDNOVRST TL 20MM</t>
  </si>
  <si>
    <t>betonová část stávající opěrné zdi 30% plochy</t>
  </si>
  <si>
    <t>0.3*45.2=13,560 [A]</t>
  </si>
  <si>
    <t>626113</t>
  </si>
  <si>
    <t>REPROFILACE PODHLEDŮ, SVISLÝCH PLOCH SANAČNÍ MALTOU JEDNOVRST TL 30MM</t>
  </si>
  <si>
    <t>betonová část stávající opěrné zdi 20% plochy</t>
  </si>
  <si>
    <t>0.2*45.2=9,040 [A]</t>
  </si>
  <si>
    <t>62631</t>
  </si>
  <si>
    <t>SPOJOVACÍ MŮSTEK MEZI STARÝM A NOVÝM BETONEM</t>
  </si>
  <si>
    <t>betonová část stávající opěrné zdi</t>
  </si>
  <si>
    <t>62641</t>
  </si>
  <si>
    <t>SJEDNOCUJÍCÍ STĚRKA JEMNOU MALTOU TL CCA 2MM</t>
  </si>
  <si>
    <t>62662</t>
  </si>
  <si>
    <t>INJEKTÁŽ TRHLIN TĚSNÍCÍ</t>
  </si>
  <si>
    <t>odhad 20 m, čerpáno se souhlasem investora</t>
  </si>
  <si>
    <t>položka zahrnuje:  
dodávku veškerého materiálu potřebného pro předepsanou úpravu v předepsané kvalitě  
vyčištění trhliny  
provedení vlastní injektáže  
potřebná lešení a podpěrné konstrukce</t>
  </si>
  <si>
    <t>62747</t>
  </si>
  <si>
    <t>SPÁROVÁNÍ STARÉHO ZDIVA ZVLÁŠT MALTOU</t>
  </si>
  <si>
    <t>v místě kamenného obkladu stávající opěrné zdi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</si>
  <si>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</si>
  <si>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rub zdi: 0,9*56,2=50,580 [A] 
horní povrchu základu: 1*56,2=56,200 [B] 
Celkem: A+B=106,780 [C]</t>
  </si>
  <si>
    <t>rubové plochy dle pol. 711112: 2*106,78=213,560 [A] 
rub základu: 2*0,5*56,2=56,200 [B] 
Celkem: A+B=269,760 [C]</t>
  </si>
  <si>
    <t>nátěr horního povrchu říms</t>
  </si>
  <si>
    <t>římsa na zdi: 1,2*56,2=67,440 [A]</t>
  </si>
  <si>
    <t>římsa na zdi: 0,32*56,2=17,984 [A]</t>
  </si>
  <si>
    <t>1x rezervní chránička v římse DN 110, vč. protahovaího lanka a zaslepení na koncích</t>
  </si>
  <si>
    <t>89711</t>
  </si>
  <si>
    <t>VPUSŤ KANALIZAČNÍ ULIČNÍ KOMPLETNÍ MONOLIT BETON</t>
  </si>
  <si>
    <t>uliční vpusť, vč. vyústění skrz opěrnou zeď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</si>
  <si>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</si>
  <si>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demontáž vodorovných madel, vč. odvozu na skládku</t>
  </si>
  <si>
    <t>na stávající římse: 30=30,000 [A]</t>
  </si>
  <si>
    <t>na římse: 56,2=56,200 [A]</t>
  </si>
  <si>
    <t>na každém dilatačním díly 2 ks vč. osazení</t>
  </si>
  <si>
    <t>přechodový klín před římsou: 3,55=3,550 [A] 
podél zdi od přechodového klínu do koryta: 4,5=4,500 [B] 
Celkem: A+B=8,050 [C]</t>
  </si>
  <si>
    <t>přechodový klín před římsou: 1=1,000 [A]</t>
  </si>
  <si>
    <t>dilatační spáry tl. 20 mm</t>
  </si>
  <si>
    <t>římsa: 10*0,4 m2 =4,000 [A] 
dřík: 10*0,6*0,9=5,400 [B] 
základ: 10*1,6*0,5=8,000 [C] 
Celkem: A+B+C=17,400 [D]</t>
  </si>
  <si>
    <t>938543</t>
  </si>
  <si>
    <t>OČIŠTĚNÍ BETON KONSTR OTRYSKÁNÍM TLAK VODOU DO 1000 BARŮ</t>
  </si>
  <si>
    <t>očištění stávající opěrné zdi</t>
  </si>
  <si>
    <t>kamenný obklad: 30,2=30,200 [A] 
betonová část stávající opěrné zdi: 45,2=45,200 [B] 
Celkem: A+B=75,400 [C]</t>
  </si>
  <si>
    <t>položka zahrnuje očištění předepsaným způsobem včetně odklizení vzniklého odpadu</t>
  </si>
  <si>
    <t>demolice části stávající opěrné zdi</t>
  </si>
  <si>
    <t>Horní část zdi: 56*1,1*1,5=92,400 [A] 
Sloupky zábradlí: 17*0,2*0,2*1=0,680 [B] 
Celkem: A+B=93,080 [C]</t>
  </si>
  <si>
    <t>SO 203</t>
  </si>
  <si>
    <t>Provizorní most</t>
  </si>
  <si>
    <t>štěrkodrť</t>
  </si>
  <si>
    <t>dle pol. 27152: 2,068*2=4,136 [A]</t>
  </si>
  <si>
    <t>kamenivo s asfaltem</t>
  </si>
  <si>
    <t>dle pol. 56360: 11.3*2.2=24,860 [A]</t>
  </si>
  <si>
    <t>02741</t>
  </si>
  <si>
    <t>PROVIZORNÍ MOSTY</t>
  </si>
  <si>
    <t>zajištění a realizace provizorního mostu pro SO 201 včetně dopravy, montáže, nájemného, demontáže po celou dobu výstavby SO 201</t>
  </si>
  <si>
    <t>5.2*18.8=97,760 [A]</t>
  </si>
  <si>
    <t>029522</t>
  </si>
  <si>
    <t>OSTATNÍ POŽADAVKY - REVIZNÍ ZPRÁVY</t>
  </si>
  <si>
    <t>Hlavní prohlídka provizoria před uvedením do provozu</t>
  </si>
  <si>
    <t>11313</t>
  </si>
  <si>
    <t>ODSTRANĚNÍ KRYTU ZPEVNĚNÝCH PLOCH S ASFALTOVÝM POJIVEM</t>
  </si>
  <si>
    <t>odstranění provizorních ramp a zpevnění za provizoriem, vč. odvozu na skládku</t>
  </si>
  <si>
    <t>dle pol. 56360: 11,3=11,300 [A]</t>
  </si>
  <si>
    <t>odsranění ŠD polštářů pod panely, včetně odvozu na skládku</t>
  </si>
  <si>
    <t>dle pol. 27152:2.068=2,068 [A]</t>
  </si>
  <si>
    <t>odstranění obrusné vrstvy za mostním provizoriem, plocha odečtena graficky, zhotovitel v ceně zohlední možnost zpětného využití vyfrézovaného materiálu na stavbě, včetně dopravy</t>
  </si>
  <si>
    <t>průměrná tloušťka 50 cm: 0.05*290=14,500 [A]</t>
  </si>
  <si>
    <t>13173</t>
  </si>
  <si>
    <t>HLOUBENÍ JAM ZAPAŽ I NEPAŽ TŘ. I</t>
  </si>
  <si>
    <t>výkopy osazení mostního provizoria, včetně odvozu na meziskládku</t>
  </si>
  <si>
    <t>OP1: 1,5*0,52*6=4,680 [A] 
OP2: 1,3*0,35*6,7=3,049 [B] 
Celkem: A+B=7,729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</si>
  <si>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</si>
  <si>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zpětný zásyp po odstranění mostního provizoria</t>
  </si>
  <si>
    <t>dle pol. 13173: 7.729=7,729 [A]</t>
  </si>
  <si>
    <t>27152</t>
  </si>
  <si>
    <t>POLŠTÁŘE POD ZÁKLADY Z KAMENIVA DRCENÉHO</t>
  </si>
  <si>
    <t>hutněný ŠD polštář pod panely, fr. 0/32</t>
  </si>
  <si>
    <t>pod panely opěry 1: 1,1*0,1*6=0,660 [A] 
pod panely opěry 2: 1,1*0,1*6,6=0,726 [B] 
panely tvořící opěrnou zídku před mostním provizoriem vlevo: 1,1*0,1*6,2=0,682 [C] 
Celkem: A+B+C=2,068 [D]</t>
  </si>
  <si>
    <t>položka zahrnuje dodávku předepsaného kameniva, mimostaveništní a vnitrostaveništní dopravu a jeho uložení  
není-li v zadávací dokumentaci uvedeno jinak, jedná se o nakupovaný materiál</t>
  </si>
  <si>
    <t>27212</t>
  </si>
  <si>
    <t>ZÁKLADY Z DÍLCŮ ŽELEZOBETONOVÝCH</t>
  </si>
  <si>
    <t>základy pro mostní provizorium ze silničních panelů, vč. montáže, pronájmu a demontáže</t>
  </si>
  <si>
    <t>OP1: 3*1*0,15*6=2,700 [A] 
OP2: 2*1*0,15*6=1,800 [B] 
panely tvořící zopěrnou zídku před mostním provizoriem vlevo: 12*1*0,15*6=10,800 [C] 
Celkem: A+B+C=15,300 [D]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</si>
  <si>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</si>
  <si>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56360</t>
  </si>
  <si>
    <t>VOZOVKOVÉ VRSTVY Z RECYKLOVANÉHO MATERIÁLU</t>
  </si>
  <si>
    <t>vrstva z recyklovaného materiálu (rezerva 20%)</t>
  </si>
  <si>
    <t>OP1 provizorní násyp rampy: 1,2*4*0,15*6=4,320 [A] 
OP2 provizorní násyp rampy: 1,2*4,5*0,25*4=5,400 [B] 
v místě štěrkové plochy za mostním provizoriem tl. 50 mm: 1,2*4,5*0,05*5,85=1,580 [C] 
Celkem: A+B+C=11,300 [D]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</si>
  <si>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</si>
  <si>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v místě vyfrézované plochy za mostním provizoriem</t>
  </si>
  <si>
    <t>dle pol. 113728: 290=290,000 [A]</t>
  </si>
  <si>
    <t>572741</t>
  </si>
  <si>
    <t>DVOUVRSTVÝ ASFALTOVÝ NÁTĚR DO 2,0KG/M2</t>
  </si>
  <si>
    <t>dle pol. 56360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</si>
  <si>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</si>
  <si>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</si>
  <si>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</si>
  <si>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obrusná vrstva z ACO11+</t>
  </si>
  <si>
    <t>767911</t>
  </si>
  <si>
    <t>OPLOCENÍ Z DRÁTĚNÉHO PLETIVA POZINKOVANÉHO STANDARDNÍHO</t>
  </si>
  <si>
    <t>obnovení odstraněného oplocení, včetně sloupků s patkami</t>
  </si>
  <si>
    <t>9*2=18,000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</si>
  <si>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</si>
  <si>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zatrubnění příkopu DN400 na levé straně mostu</t>
  </si>
  <si>
    <t>9112B2</t>
  </si>
  <si>
    <t>ZÁBRADLÍ MOSTNÍ SE SVISLOU VÝPLNÍ - MONTÁŽ S PŘESUNEM (BEZ DODÁVKY)</t>
  </si>
  <si>
    <t>zpětné osazení demontovaného zábradlí na opěrne zdi za mostem vlevo, zábradlí bude zkráceno a přetřeno barvou RAL 5002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</si>
  <si>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</si>
  <si>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9112B3</t>
  </si>
  <si>
    <t>ZÁBRADLÍ MOSTNÍ SE SVISLOU VÝPLNÍ - DEMONTÁŽ S PŘESUNEM</t>
  </si>
  <si>
    <t>demontáž stávajícího zábradlí na opěrné zdi za mostem vlevo</t>
  </si>
  <si>
    <t>911CB1</t>
  </si>
  <si>
    <t>SVODIDLO BETON, ÚROVEŇ ZADRŽ H1 VÝŠ 0,8M - DODÁVKA A MONTÁŽ</t>
  </si>
  <si>
    <t>provizorní betonová svodidla dl. 6,0 m, před mostem na levé straně a za mostem na obou stranách, dodávka, montáž s přemístěním, včetně nájmu po celou dobu stavby</t>
  </si>
  <si>
    <t>3*6=18,000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</si>
  <si>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</si>
  <si>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911CB3</t>
  </si>
  <si>
    <t>SVODIDLO BETON, ÚROVEŇ ZADRŽ H1 VÝŠ 0,8M - DEMONTÁŽ S PŘESUNEM</t>
  </si>
  <si>
    <t>odstranění provizorních betonových svodidel</t>
  </si>
  <si>
    <t>dle pol. 911CB2: 18=18,000 [A]</t>
  </si>
  <si>
    <t>966842</t>
  </si>
  <si>
    <t>ODSTRANĚNÍ OPLOCENÍ Z DRÁT PLETIVA</t>
  </si>
  <si>
    <t>odstranění oplocení v místě provizoria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</si>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</sst>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0+O8+O77+O82+O91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0+I8+I77+I82+I91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50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51</v>
      </c>
    </row>
    <row r="21" spans="1:16" ht="12.75">
      <c r="A21" s="19" t="s">
        <v>35</v>
      </c>
      <c s="23" t="s">
        <v>23</v>
      </c>
      <c s="23" t="s">
        <v>52</v>
      </c>
      <c s="19" t="s">
        <v>53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38.25">
      <c r="A24" t="s">
        <v>43</v>
      </c>
      <c r="E24" s="29" t="s">
        <v>56</v>
      </c>
    </row>
    <row r="25" spans="1:16" ht="12.75">
      <c r="A25" s="19" t="s">
        <v>35</v>
      </c>
      <c s="23" t="s">
        <v>25</v>
      </c>
      <c s="23" t="s">
        <v>52</v>
      </c>
      <c s="19" t="s">
        <v>57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38.25">
      <c r="A28" t="s">
        <v>43</v>
      </c>
      <c r="E28" s="29" t="s">
        <v>56</v>
      </c>
    </row>
    <row r="29" spans="1:16" ht="12.75">
      <c r="A29" s="19" t="s">
        <v>35</v>
      </c>
      <c s="23" t="s">
        <v>27</v>
      </c>
      <c s="23" t="s">
        <v>52</v>
      </c>
      <c s="19" t="s">
        <v>59</v>
      </c>
      <c s="24" t="s">
        <v>54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38.25">
      <c r="A32" t="s">
        <v>43</v>
      </c>
      <c r="E32" s="29" t="s">
        <v>56</v>
      </c>
    </row>
    <row r="33" spans="1:16" ht="12.75">
      <c r="A33" s="19" t="s">
        <v>35</v>
      </c>
      <c s="23" t="s">
        <v>61</v>
      </c>
      <c s="23" t="s">
        <v>52</v>
      </c>
      <c s="19" t="s">
        <v>62</v>
      </c>
      <c s="24" t="s">
        <v>54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63</v>
      </c>
    </row>
    <row r="35" spans="1:5" ht="12.75">
      <c r="A35" s="30" t="s">
        <v>42</v>
      </c>
      <c r="E35" s="31" t="s">
        <v>37</v>
      </c>
    </row>
    <row r="36" spans="1:5" ht="38.25">
      <c r="A36" t="s">
        <v>43</v>
      </c>
      <c r="E36" s="29" t="s">
        <v>56</v>
      </c>
    </row>
    <row r="37" spans="1:16" ht="12.75">
      <c r="A37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67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51</v>
      </c>
    </row>
    <row r="41" spans="1:16" ht="12.75">
      <c r="A41" s="19" t="s">
        <v>35</v>
      </c>
      <c s="23" t="s">
        <v>30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70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51</v>
      </c>
    </row>
    <row r="45" spans="1:16" ht="12.75">
      <c r="A45" s="19" t="s">
        <v>35</v>
      </c>
      <c s="23" t="s">
        <v>32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73</v>
      </c>
    </row>
    <row r="47" spans="1:5" ht="12.75">
      <c r="A47" s="30" t="s">
        <v>42</v>
      </c>
      <c r="E47" s="31" t="s">
        <v>37</v>
      </c>
    </row>
    <row r="48" spans="1:5" ht="63.75">
      <c r="A48" t="s">
        <v>43</v>
      </c>
      <c r="E48" s="29" t="s">
        <v>74</v>
      </c>
    </row>
    <row r="49" spans="1:16" ht="12.75">
      <c r="A49" s="19" t="s">
        <v>35</v>
      </c>
      <c s="23" t="s">
        <v>75</v>
      </c>
      <c s="23" t="s">
        <v>76</v>
      </c>
      <c s="19" t="s">
        <v>53</v>
      </c>
      <c s="24" t="s">
        <v>77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78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51</v>
      </c>
    </row>
    <row r="53" spans="1:16" ht="12.75">
      <c r="A53" s="19" t="s">
        <v>35</v>
      </c>
      <c s="23" t="s">
        <v>79</v>
      </c>
      <c s="23" t="s">
        <v>76</v>
      </c>
      <c s="19" t="s">
        <v>57</v>
      </c>
      <c s="24" t="s">
        <v>77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80</v>
      </c>
    </row>
    <row r="55" spans="1:5" ht="12.75">
      <c r="A55" s="30" t="s">
        <v>42</v>
      </c>
      <c r="E55" s="31" t="s">
        <v>37</v>
      </c>
    </row>
    <row r="56" spans="1:5" ht="12.75">
      <c r="A56" t="s">
        <v>43</v>
      </c>
      <c r="E56" s="29" t="s">
        <v>51</v>
      </c>
    </row>
    <row r="57" spans="1:16" ht="12.75">
      <c r="A57" s="19" t="s">
        <v>35</v>
      </c>
      <c s="23" t="s">
        <v>81</v>
      </c>
      <c s="23" t="s">
        <v>76</v>
      </c>
      <c s="19" t="s">
        <v>59</v>
      </c>
      <c s="24" t="s">
        <v>77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82</v>
      </c>
    </row>
    <row r="59" spans="1:5" ht="12.75">
      <c r="A59" s="30" t="s">
        <v>42</v>
      </c>
      <c r="E59" s="31" t="s">
        <v>37</v>
      </c>
    </row>
    <row r="60" spans="1:5" ht="12.75">
      <c r="A60" t="s">
        <v>43</v>
      </c>
      <c r="E60" s="29" t="s">
        <v>51</v>
      </c>
    </row>
    <row r="61" spans="1:16" ht="12.75">
      <c r="A61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86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87</v>
      </c>
    </row>
    <row r="63" spans="1:5" ht="12.75">
      <c r="A63" s="30" t="s">
        <v>42</v>
      </c>
      <c r="E63" s="31" t="s">
        <v>37</v>
      </c>
    </row>
    <row r="64" spans="1:5" ht="51">
      <c r="A64" t="s">
        <v>43</v>
      </c>
      <c r="E64" s="29" t="s">
        <v>88</v>
      </c>
    </row>
    <row r="65" spans="1:16" ht="12.75">
      <c r="A65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39</v>
      </c>
      <c s="26">
        <v>2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92</v>
      </c>
    </row>
    <row r="67" spans="1:5" ht="12.75">
      <c r="A67" s="30" t="s">
        <v>42</v>
      </c>
      <c r="E67" s="31" t="s">
        <v>37</v>
      </c>
    </row>
    <row r="68" spans="1:5" ht="89.25">
      <c r="A68" t="s">
        <v>43</v>
      </c>
      <c r="E68" s="29" t="s">
        <v>93</v>
      </c>
    </row>
    <row r="69" spans="1:16" ht="12.75">
      <c r="A69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37</v>
      </c>
    </row>
    <row r="72" spans="1:5" ht="12.75">
      <c r="A72" t="s">
        <v>43</v>
      </c>
      <c r="E72" s="29" t="s">
        <v>97</v>
      </c>
    </row>
    <row r="73" spans="1:16" ht="12.75">
      <c r="A73" s="19" t="s">
        <v>35</v>
      </c>
      <c s="23" t="s">
        <v>98</v>
      </c>
      <c s="23" t="s">
        <v>99</v>
      </c>
      <c s="19" t="s">
        <v>37</v>
      </c>
      <c s="24" t="s">
        <v>100</v>
      </c>
      <c s="25" t="s">
        <v>39</v>
      </c>
      <c s="26">
        <v>72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101</v>
      </c>
    </row>
    <row r="75" spans="1:5" ht="12.75">
      <c r="A75" s="30" t="s">
        <v>42</v>
      </c>
      <c r="E75" s="31" t="s">
        <v>37</v>
      </c>
    </row>
    <row r="76" spans="1:5" ht="12.75">
      <c r="A76" t="s">
        <v>43</v>
      </c>
      <c r="E76" s="29" t="s">
        <v>97</v>
      </c>
    </row>
    <row r="77" spans="1:18" ht="12.75" customHeight="1">
      <c r="A77" s="5" t="s">
        <v>33</v>
      </c>
      <c s="5"/>
      <c s="34" t="s">
        <v>19</v>
      </c>
      <c s="5"/>
      <c s="21" t="s">
        <v>102</v>
      </c>
      <c s="5"/>
      <c s="5"/>
      <c s="5"/>
      <c s="35">
        <f>0+Q77</f>
      </c>
      <c r="O77">
        <f>0+R77</f>
      </c>
      <c r="Q77">
        <f>0+I78</f>
      </c>
      <c>
        <f>0+O78</f>
      </c>
    </row>
    <row r="78" spans="1:16" ht="25.5">
      <c r="A78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86</v>
      </c>
      <c s="26">
        <v>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106</v>
      </c>
    </row>
    <row r="80" spans="1:5" ht="12.75">
      <c r="A80" s="30" t="s">
        <v>42</v>
      </c>
      <c r="E80" s="31" t="s">
        <v>37</v>
      </c>
    </row>
    <row r="81" spans="1:5" ht="114.75">
      <c r="A81" t="s">
        <v>43</v>
      </c>
      <c r="E81" s="29" t="s">
        <v>107</v>
      </c>
    </row>
    <row r="82" spans="1:18" ht="12.75" customHeight="1">
      <c r="A82" s="5" t="s">
        <v>33</v>
      </c>
      <c s="5"/>
      <c s="34" t="s">
        <v>61</v>
      </c>
      <c s="5"/>
      <c s="21" t="s">
        <v>108</v>
      </c>
      <c s="5"/>
      <c s="5"/>
      <c s="5"/>
      <c s="35">
        <f>0+Q82</f>
      </c>
      <c r="O82">
        <f>0+R82</f>
      </c>
      <c r="Q82">
        <f>0+I83+I87</f>
      </c>
      <c>
        <f>0+O83+O87</f>
      </c>
    </row>
    <row r="83" spans="1:16" ht="12.75">
      <c r="A83" s="19" t="s">
        <v>35</v>
      </c>
      <c s="23" t="s">
        <v>109</v>
      </c>
      <c s="23" t="s">
        <v>110</v>
      </c>
      <c s="19" t="s">
        <v>37</v>
      </c>
      <c s="24" t="s">
        <v>111</v>
      </c>
      <c s="25" t="s">
        <v>86</v>
      </c>
      <c s="26">
        <v>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112</v>
      </c>
    </row>
    <row r="85" spans="1:5" ht="12.75">
      <c r="A85" s="30" t="s">
        <v>42</v>
      </c>
      <c r="E85" s="31" t="s">
        <v>37</v>
      </c>
    </row>
    <row r="86" spans="1:5" ht="153">
      <c r="A86" t="s">
        <v>43</v>
      </c>
      <c r="E86" s="29" t="s">
        <v>113</v>
      </c>
    </row>
    <row r="87" spans="1:16" ht="12.75">
      <c r="A87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86</v>
      </c>
      <c s="26">
        <v>1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117</v>
      </c>
    </row>
    <row r="89" spans="1:5" ht="12.75">
      <c r="A89" s="30" t="s">
        <v>42</v>
      </c>
      <c r="E89" s="31" t="s">
        <v>37</v>
      </c>
    </row>
    <row r="90" spans="1:5" ht="178.5">
      <c r="A90" t="s">
        <v>43</v>
      </c>
      <c r="E90" s="29" t="s">
        <v>118</v>
      </c>
    </row>
    <row r="91" spans="1:18" ht="12.75" customHeight="1">
      <c r="A91" s="5" t="s">
        <v>33</v>
      </c>
      <c s="5"/>
      <c s="34" t="s">
        <v>30</v>
      </c>
      <c s="5"/>
      <c s="21" t="s">
        <v>119</v>
      </c>
      <c s="5"/>
      <c s="5"/>
      <c s="5"/>
      <c s="35">
        <f>0+Q91</f>
      </c>
      <c r="O91">
        <f>0+R91</f>
      </c>
      <c r="Q91">
        <f>0+I92+I96</f>
      </c>
      <c>
        <f>0+O92+O96</f>
      </c>
    </row>
    <row r="92" spans="1:16" ht="12.75">
      <c r="A92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123</v>
      </c>
      <c s="26">
        <v>57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124</v>
      </c>
    </row>
    <row r="94" spans="1:5" ht="12.75">
      <c r="A94" s="30" t="s">
        <v>42</v>
      </c>
      <c r="E94" s="31" t="s">
        <v>37</v>
      </c>
    </row>
    <row r="95" spans="1:5" ht="51">
      <c r="A95" t="s">
        <v>43</v>
      </c>
      <c r="E95" s="29" t="s">
        <v>125</v>
      </c>
    </row>
    <row r="96" spans="1:16" ht="12.75">
      <c r="A96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123</v>
      </c>
      <c s="26">
        <v>57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124</v>
      </c>
    </row>
    <row r="98" spans="1:5" ht="12.75">
      <c r="A98" s="30" t="s">
        <v>42</v>
      </c>
      <c r="E98" s="31" t="s">
        <v>37</v>
      </c>
    </row>
    <row r="99" spans="1:5" ht="25.5">
      <c r="A99" t="s">
        <v>43</v>
      </c>
      <c r="E99" s="29" t="s">
        <v>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</v>
      </c>
      <c s="36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130</v>
      </c>
      <c s="5"/>
      <c s="14" t="s">
        <v>131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119</v>
      </c>
      <c s="15"/>
      <c s="15"/>
      <c s="15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25.5">
      <c r="A9" s="19" t="s">
        <v>35</v>
      </c>
      <c s="23" t="s">
        <v>19</v>
      </c>
      <c s="23" t="s">
        <v>132</v>
      </c>
      <c s="19" t="s">
        <v>37</v>
      </c>
      <c s="24" t="s">
        <v>133</v>
      </c>
      <c s="25" t="s">
        <v>86</v>
      </c>
      <c s="26">
        <v>64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134</v>
      </c>
    </row>
    <row r="11" spans="1:5" ht="216.75">
      <c r="A11" s="30" t="s">
        <v>42</v>
      </c>
      <c r="E11" s="31" t="s">
        <v>135</v>
      </c>
    </row>
    <row r="12" spans="1:5" ht="25.5">
      <c r="A12" t="s">
        <v>43</v>
      </c>
      <c r="E12" s="29" t="s">
        <v>136</v>
      </c>
    </row>
    <row r="13" spans="1:16" ht="12.75">
      <c r="A13" s="19" t="s">
        <v>35</v>
      </c>
      <c s="23" t="s">
        <v>13</v>
      </c>
      <c s="23" t="s">
        <v>137</v>
      </c>
      <c s="19" t="s">
        <v>37</v>
      </c>
      <c s="24" t="s">
        <v>138</v>
      </c>
      <c s="25" t="s">
        <v>86</v>
      </c>
      <c s="26">
        <v>64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139</v>
      </c>
    </row>
    <row r="15" spans="1:5" ht="216.75">
      <c r="A15" s="30" t="s">
        <v>42</v>
      </c>
      <c r="E15" s="31" t="s">
        <v>135</v>
      </c>
    </row>
    <row r="16" spans="1:5" ht="25.5">
      <c r="A16" t="s">
        <v>43</v>
      </c>
      <c r="E16" s="29" t="s">
        <v>140</v>
      </c>
    </row>
    <row r="17" spans="1:16" ht="12.75">
      <c r="A17" s="19" t="s">
        <v>35</v>
      </c>
      <c s="23" t="s">
        <v>12</v>
      </c>
      <c s="23" t="s">
        <v>141</v>
      </c>
      <c s="19" t="s">
        <v>37</v>
      </c>
      <c s="24" t="s">
        <v>142</v>
      </c>
      <c s="25" t="s">
        <v>86</v>
      </c>
      <c s="26">
        <v>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143</v>
      </c>
    </row>
    <row r="19" spans="1:5" ht="12.75">
      <c r="A19" s="30" t="s">
        <v>42</v>
      </c>
      <c r="E19" s="31" t="s">
        <v>144</v>
      </c>
    </row>
    <row r="20" spans="1:5" ht="25.5">
      <c r="A20" t="s">
        <v>43</v>
      </c>
      <c r="E20" s="29" t="s">
        <v>136</v>
      </c>
    </row>
    <row r="21" spans="1:16" ht="12.75">
      <c r="A21" s="19" t="s">
        <v>35</v>
      </c>
      <c s="23" t="s">
        <v>23</v>
      </c>
      <c s="23" t="s">
        <v>145</v>
      </c>
      <c s="19" t="s">
        <v>37</v>
      </c>
      <c s="24" t="s">
        <v>146</v>
      </c>
      <c s="25" t="s">
        <v>86</v>
      </c>
      <c s="26">
        <v>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147</v>
      </c>
    </row>
    <row r="23" spans="1:5" ht="12.75">
      <c r="A23" s="30" t="s">
        <v>42</v>
      </c>
      <c r="E23" s="31" t="s">
        <v>144</v>
      </c>
    </row>
    <row r="24" spans="1:5" ht="25.5">
      <c r="A24" t="s">
        <v>43</v>
      </c>
      <c r="E24" s="29" t="s">
        <v>140</v>
      </c>
    </row>
    <row r="25" spans="1:16" ht="25.5">
      <c r="A25" s="19" t="s">
        <v>35</v>
      </c>
      <c s="23" t="s">
        <v>25</v>
      </c>
      <c s="23" t="s">
        <v>148</v>
      </c>
      <c s="19" t="s">
        <v>37</v>
      </c>
      <c s="24" t="s">
        <v>149</v>
      </c>
      <c s="25" t="s">
        <v>150</v>
      </c>
      <c s="26">
        <v>22.5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151</v>
      </c>
    </row>
    <row r="27" spans="1:5" ht="51">
      <c r="A27" s="30" t="s">
        <v>42</v>
      </c>
      <c r="E27" s="31" t="s">
        <v>152</v>
      </c>
    </row>
    <row r="28" spans="1:5" ht="38.25">
      <c r="A28" t="s">
        <v>43</v>
      </c>
      <c r="E28" s="29" t="s">
        <v>153</v>
      </c>
    </row>
    <row r="29" spans="1:16" ht="12.75">
      <c r="A29" s="19" t="s">
        <v>35</v>
      </c>
      <c s="23" t="s">
        <v>27</v>
      </c>
      <c s="23" t="s">
        <v>154</v>
      </c>
      <c s="19" t="s">
        <v>37</v>
      </c>
      <c s="24" t="s">
        <v>155</v>
      </c>
      <c s="25" t="s">
        <v>150</v>
      </c>
      <c s="26">
        <v>22.5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151</v>
      </c>
    </row>
    <row r="31" spans="1:5" ht="12.75">
      <c r="A31" s="30" t="s">
        <v>42</v>
      </c>
      <c r="E31" s="31" t="s">
        <v>37</v>
      </c>
    </row>
    <row r="32" spans="1:5" ht="25.5">
      <c r="A32" t="s">
        <v>43</v>
      </c>
      <c r="E32" s="29" t="s">
        <v>156</v>
      </c>
    </row>
    <row r="33" spans="1:16" ht="12.75">
      <c r="A33" s="19" t="s">
        <v>35</v>
      </c>
      <c s="23" t="s">
        <v>61</v>
      </c>
      <c s="23" t="s">
        <v>157</v>
      </c>
      <c s="19" t="s">
        <v>37</v>
      </c>
      <c s="24" t="s">
        <v>158</v>
      </c>
      <c s="25" t="s">
        <v>86</v>
      </c>
      <c s="26">
        <v>3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134</v>
      </c>
    </row>
    <row r="35" spans="1:5" ht="12.75">
      <c r="A35" s="30" t="s">
        <v>42</v>
      </c>
      <c r="E35" s="31" t="s">
        <v>37</v>
      </c>
    </row>
    <row r="36" spans="1:5" ht="63.75">
      <c r="A36" t="s">
        <v>43</v>
      </c>
      <c r="E36" s="29" t="s">
        <v>159</v>
      </c>
    </row>
    <row r="37" spans="1:16" ht="12.75">
      <c r="A37" s="19" t="s">
        <v>35</v>
      </c>
      <c s="23" t="s">
        <v>64</v>
      </c>
      <c s="23" t="s">
        <v>160</v>
      </c>
      <c s="19" t="s">
        <v>37</v>
      </c>
      <c s="24" t="s">
        <v>161</v>
      </c>
      <c s="25" t="s">
        <v>86</v>
      </c>
      <c s="26">
        <v>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162</v>
      </c>
    </row>
    <row r="39" spans="1:5" ht="12.75">
      <c r="A39" s="30" t="s">
        <v>42</v>
      </c>
      <c r="E39" s="31" t="s">
        <v>37</v>
      </c>
    </row>
    <row r="40" spans="1:5" ht="25.5">
      <c r="A40" t="s">
        <v>43</v>
      </c>
      <c r="E40" s="29" t="s">
        <v>129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86</v>
      </c>
      <c s="26">
        <v>3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134</v>
      </c>
    </row>
    <row r="43" spans="1:5" ht="12.75">
      <c r="A43" s="30" t="s">
        <v>42</v>
      </c>
      <c r="E43" s="31" t="s">
        <v>37</v>
      </c>
    </row>
    <row r="44" spans="1:5" ht="63.75">
      <c r="A44" t="s">
        <v>43</v>
      </c>
      <c r="E44" s="29" t="s">
        <v>159</v>
      </c>
    </row>
    <row r="45" spans="1:16" ht="12.75">
      <c r="A45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86</v>
      </c>
      <c s="26">
        <v>3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162</v>
      </c>
    </row>
    <row r="47" spans="1:5" ht="12.75">
      <c r="A47" s="30" t="s">
        <v>42</v>
      </c>
      <c r="E47" s="31" t="s">
        <v>37</v>
      </c>
    </row>
    <row r="48" spans="1:5" ht="25.5">
      <c r="A48" t="s">
        <v>43</v>
      </c>
      <c r="E48" s="29" t="s">
        <v>129</v>
      </c>
    </row>
    <row r="49" spans="1:16" ht="12.75">
      <c r="A49" s="19" t="s">
        <v>35</v>
      </c>
      <c s="23" t="s">
        <v>75</v>
      </c>
      <c s="23" t="s">
        <v>167</v>
      </c>
      <c s="19" t="s">
        <v>37</v>
      </c>
      <c s="24" t="s">
        <v>168</v>
      </c>
      <c s="25" t="s">
        <v>86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169</v>
      </c>
    </row>
    <row r="51" spans="1:5" ht="12.75">
      <c r="A51" s="30" t="s">
        <v>42</v>
      </c>
      <c r="E51" s="31" t="s">
        <v>37</v>
      </c>
    </row>
    <row r="52" spans="1:5" ht="76.5">
      <c r="A52" t="s">
        <v>43</v>
      </c>
      <c r="E52" s="29" t="s">
        <v>170</v>
      </c>
    </row>
    <row r="53" spans="1:16" ht="12.75">
      <c r="A53" s="19" t="s">
        <v>35</v>
      </c>
      <c s="23" t="s">
        <v>79</v>
      </c>
      <c s="23" t="s">
        <v>171</v>
      </c>
      <c s="19" t="s">
        <v>37</v>
      </c>
      <c s="24" t="s">
        <v>172</v>
      </c>
      <c s="25" t="s">
        <v>86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173</v>
      </c>
    </row>
    <row r="55" spans="1:5" ht="12.75">
      <c r="A55" s="30" t="s">
        <v>42</v>
      </c>
      <c r="E55" s="31" t="s">
        <v>37</v>
      </c>
    </row>
    <row r="56" spans="1:5" ht="25.5">
      <c r="A56" t="s">
        <v>43</v>
      </c>
      <c r="E56" s="29" t="s">
        <v>129</v>
      </c>
    </row>
    <row r="57" spans="1:16" ht="12.75">
      <c r="A57" s="19" t="s">
        <v>35</v>
      </c>
      <c s="23" t="s">
        <v>81</v>
      </c>
      <c s="23" t="s">
        <v>174</v>
      </c>
      <c s="19" t="s">
        <v>37</v>
      </c>
      <c s="24" t="s">
        <v>175</v>
      </c>
      <c s="25" t="s">
        <v>86</v>
      </c>
      <c s="26">
        <v>3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134</v>
      </c>
    </row>
    <row r="59" spans="1:5" ht="12.75">
      <c r="A59" s="30" t="s">
        <v>42</v>
      </c>
      <c r="E59" s="31" t="s">
        <v>37</v>
      </c>
    </row>
    <row r="60" spans="1:5" ht="51">
      <c r="A60" t="s">
        <v>43</v>
      </c>
      <c r="E60" s="29" t="s">
        <v>125</v>
      </c>
    </row>
    <row r="61" spans="1:16" ht="12.75">
      <c r="A61" s="19" t="s">
        <v>35</v>
      </c>
      <c s="23" t="s">
        <v>83</v>
      </c>
      <c s="23" t="s">
        <v>176</v>
      </c>
      <c s="19" t="s">
        <v>37</v>
      </c>
      <c s="24" t="s">
        <v>177</v>
      </c>
      <c s="25" t="s">
        <v>86</v>
      </c>
      <c s="26">
        <v>3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162</v>
      </c>
    </row>
    <row r="63" spans="1:5" ht="12.75">
      <c r="A63" s="30" t="s">
        <v>42</v>
      </c>
      <c r="E63" s="31" t="s">
        <v>37</v>
      </c>
    </row>
    <row r="64" spans="1:5" ht="25.5">
      <c r="A64" t="s">
        <v>43</v>
      </c>
      <c r="E64" s="29" t="s">
        <v>129</v>
      </c>
    </row>
    <row r="65" spans="1:16" ht="12.75">
      <c r="A65" s="19" t="s">
        <v>35</v>
      </c>
      <c s="23" t="s">
        <v>89</v>
      </c>
      <c s="23" t="s">
        <v>178</v>
      </c>
      <c s="19" t="s">
        <v>37</v>
      </c>
      <c s="24" t="s">
        <v>179</v>
      </c>
      <c s="25" t="s">
        <v>86</v>
      </c>
      <c s="26">
        <v>136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180</v>
      </c>
    </row>
    <row r="67" spans="1:5" ht="51">
      <c r="A67" s="30" t="s">
        <v>42</v>
      </c>
      <c r="E67" s="31" t="s">
        <v>181</v>
      </c>
    </row>
    <row r="68" spans="1:5" ht="51">
      <c r="A68" t="s">
        <v>43</v>
      </c>
      <c r="E68" s="29" t="s">
        <v>125</v>
      </c>
    </row>
    <row r="69" spans="1:16" ht="12.75">
      <c r="A69" s="19" t="s">
        <v>35</v>
      </c>
      <c s="23" t="s">
        <v>94</v>
      </c>
      <c s="23" t="s">
        <v>182</v>
      </c>
      <c s="19" t="s">
        <v>37</v>
      </c>
      <c s="24" t="s">
        <v>183</v>
      </c>
      <c s="25" t="s">
        <v>86</v>
      </c>
      <c s="26">
        <v>136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184</v>
      </c>
    </row>
    <row r="71" spans="1:5" ht="51">
      <c r="A71" s="30" t="s">
        <v>42</v>
      </c>
      <c r="E71" s="31" t="s">
        <v>181</v>
      </c>
    </row>
    <row r="72" spans="1:5" ht="25.5">
      <c r="A72" t="s">
        <v>43</v>
      </c>
      <c r="E72" s="29" t="s">
        <v>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0+O8+O29+O90+O135+O176+O197+O250+O275+O284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185</v>
      </c>
      <c s="36">
        <f>0+I8+I29+I90+I135+I176+I197+I250+I275+I284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185</v>
      </c>
      <c s="5"/>
      <c s="14" t="s">
        <v>186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187</v>
      </c>
      <c s="19" t="s">
        <v>53</v>
      </c>
      <c s="24" t="s">
        <v>188</v>
      </c>
      <c s="25" t="s">
        <v>189</v>
      </c>
      <c s="26">
        <v>1331.207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76.5">
      <c r="A11" s="30" t="s">
        <v>42</v>
      </c>
      <c r="E11" s="31" t="s">
        <v>190</v>
      </c>
    </row>
    <row r="12" spans="1:5" ht="25.5">
      <c r="A12" t="s">
        <v>43</v>
      </c>
      <c r="E12" s="29" t="s">
        <v>191</v>
      </c>
    </row>
    <row r="13" spans="1:16" ht="12.75">
      <c r="A13" s="19" t="s">
        <v>35</v>
      </c>
      <c s="23" t="s">
        <v>13</v>
      </c>
      <c s="23" t="s">
        <v>187</v>
      </c>
      <c s="19" t="s">
        <v>57</v>
      </c>
      <c s="24" t="s">
        <v>188</v>
      </c>
      <c s="25" t="s">
        <v>189</v>
      </c>
      <c s="26">
        <v>267.506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192</v>
      </c>
    </row>
    <row r="15" spans="1:5" ht="12.75">
      <c r="A15" s="30" t="s">
        <v>42</v>
      </c>
      <c r="E15" s="31" t="s">
        <v>193</v>
      </c>
    </row>
    <row r="16" spans="1:5" ht="25.5">
      <c r="A16" t="s">
        <v>43</v>
      </c>
      <c r="E16" s="29" t="s">
        <v>191</v>
      </c>
    </row>
    <row r="17" spans="1:16" ht="12.75">
      <c r="A17" s="19" t="s">
        <v>35</v>
      </c>
      <c s="23" t="s">
        <v>12</v>
      </c>
      <c s="23" t="s">
        <v>187</v>
      </c>
      <c s="19" t="s">
        <v>59</v>
      </c>
      <c s="24" t="s">
        <v>188</v>
      </c>
      <c s="25" t="s">
        <v>189</v>
      </c>
      <c s="26">
        <v>561.13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194</v>
      </c>
    </row>
    <row r="19" spans="1:5" ht="51">
      <c r="A19" s="30" t="s">
        <v>42</v>
      </c>
      <c r="E19" s="31" t="s">
        <v>195</v>
      </c>
    </row>
    <row r="20" spans="1:5" ht="25.5">
      <c r="A20" t="s">
        <v>43</v>
      </c>
      <c r="E20" s="29" t="s">
        <v>191</v>
      </c>
    </row>
    <row r="21" spans="1:16" ht="12.75">
      <c r="A21" s="19" t="s">
        <v>35</v>
      </c>
      <c s="23" t="s">
        <v>23</v>
      </c>
      <c s="23" t="s">
        <v>196</v>
      </c>
      <c s="19" t="s">
        <v>37</v>
      </c>
      <c s="24" t="s">
        <v>197</v>
      </c>
      <c s="25" t="s">
        <v>189</v>
      </c>
      <c s="26">
        <v>92.492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198</v>
      </c>
    </row>
    <row r="24" spans="1:5" ht="25.5">
      <c r="A24" t="s">
        <v>43</v>
      </c>
      <c r="E24" s="29" t="s">
        <v>191</v>
      </c>
    </row>
    <row r="25" spans="1:16" ht="12.75">
      <c r="A25" s="19" t="s">
        <v>35</v>
      </c>
      <c s="23" t="s">
        <v>25</v>
      </c>
      <c s="23" t="s">
        <v>199</v>
      </c>
      <c s="19" t="s">
        <v>37</v>
      </c>
      <c s="24" t="s">
        <v>200</v>
      </c>
      <c s="25" t="s">
        <v>189</v>
      </c>
      <c s="26">
        <v>2.667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201</v>
      </c>
    </row>
    <row r="27" spans="1:5" ht="12.75">
      <c r="A27" s="30" t="s">
        <v>42</v>
      </c>
      <c r="E27" s="31" t="s">
        <v>202</v>
      </c>
    </row>
    <row r="28" spans="1:5" ht="25.5">
      <c r="A28" t="s">
        <v>43</v>
      </c>
      <c r="E28" s="29" t="s">
        <v>191</v>
      </c>
    </row>
    <row r="29" spans="1:18" ht="12.75" customHeight="1">
      <c r="A29" s="5" t="s">
        <v>33</v>
      </c>
      <c s="5"/>
      <c s="34" t="s">
        <v>19</v>
      </c>
      <c s="5"/>
      <c s="21" t="s">
        <v>102</v>
      </c>
      <c s="5"/>
      <c s="5"/>
      <c s="5"/>
      <c s="35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19" t="s">
        <v>35</v>
      </c>
      <c s="23" t="s">
        <v>27</v>
      </c>
      <c s="23" t="s">
        <v>203</v>
      </c>
      <c s="19" t="s">
        <v>37</v>
      </c>
      <c s="24" t="s">
        <v>204</v>
      </c>
      <c s="25" t="s">
        <v>205</v>
      </c>
      <c s="26">
        <v>100.763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206</v>
      </c>
    </row>
    <row r="32" spans="1:5" ht="12.75">
      <c r="A32" s="30" t="s">
        <v>42</v>
      </c>
      <c r="E32" s="31" t="s">
        <v>207</v>
      </c>
    </row>
    <row r="33" spans="1:5" ht="63.75">
      <c r="A33" t="s">
        <v>43</v>
      </c>
      <c r="E33" s="29" t="s">
        <v>208</v>
      </c>
    </row>
    <row r="34" spans="1:16" ht="12.75">
      <c r="A34" s="19" t="s">
        <v>35</v>
      </c>
      <c s="23" t="s">
        <v>61</v>
      </c>
      <c s="23" t="s">
        <v>209</v>
      </c>
      <c s="19" t="s">
        <v>37</v>
      </c>
      <c s="24" t="s">
        <v>210</v>
      </c>
      <c s="25" t="s">
        <v>205</v>
      </c>
      <c s="26">
        <v>46.246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211</v>
      </c>
    </row>
    <row r="36" spans="1:5" ht="51">
      <c r="A36" s="30" t="s">
        <v>42</v>
      </c>
      <c r="E36" s="31" t="s">
        <v>212</v>
      </c>
    </row>
    <row r="37" spans="1:5" ht="63.75">
      <c r="A37" t="s">
        <v>43</v>
      </c>
      <c r="E37" s="29" t="s">
        <v>208</v>
      </c>
    </row>
    <row r="38" spans="1:16" ht="12.75">
      <c r="A38" s="19" t="s">
        <v>35</v>
      </c>
      <c s="23" t="s">
        <v>64</v>
      </c>
      <c s="23" t="s">
        <v>213</v>
      </c>
      <c s="19" t="s">
        <v>37</v>
      </c>
      <c s="24" t="s">
        <v>214</v>
      </c>
      <c s="25" t="s">
        <v>205</v>
      </c>
      <c s="26">
        <v>78.369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215</v>
      </c>
    </row>
    <row r="40" spans="1:5" ht="12.75">
      <c r="A40" s="30" t="s">
        <v>42</v>
      </c>
      <c r="E40" s="31" t="s">
        <v>216</v>
      </c>
    </row>
    <row r="41" spans="1:5" ht="63.75">
      <c r="A41" t="s">
        <v>43</v>
      </c>
      <c r="E41" s="29" t="s">
        <v>208</v>
      </c>
    </row>
    <row r="42" spans="1:16" ht="12.75">
      <c r="A42" s="19" t="s">
        <v>35</v>
      </c>
      <c s="23" t="s">
        <v>30</v>
      </c>
      <c s="23" t="s">
        <v>217</v>
      </c>
      <c s="19" t="s">
        <v>37</v>
      </c>
      <c s="24" t="s">
        <v>218</v>
      </c>
      <c s="25" t="s">
        <v>219</v>
      </c>
      <c s="26">
        <v>168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220</v>
      </c>
    </row>
    <row r="44" spans="1:5" ht="12.75">
      <c r="A44" s="30" t="s">
        <v>42</v>
      </c>
      <c r="E44" s="31" t="s">
        <v>221</v>
      </c>
    </row>
    <row r="45" spans="1:5" ht="38.25">
      <c r="A45" t="s">
        <v>43</v>
      </c>
      <c r="E45" s="29" t="s">
        <v>222</v>
      </c>
    </row>
    <row r="46" spans="1:16" ht="12.75">
      <c r="A46" s="19" t="s">
        <v>35</v>
      </c>
      <c s="23" t="s">
        <v>32</v>
      </c>
      <c s="23" t="s">
        <v>223</v>
      </c>
      <c s="19" t="s">
        <v>37</v>
      </c>
      <c s="24" t="s">
        <v>224</v>
      </c>
      <c s="25" t="s">
        <v>123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225</v>
      </c>
    </row>
    <row r="48" spans="1:5" ht="12.75">
      <c r="A48" s="30" t="s">
        <v>42</v>
      </c>
      <c r="E48" s="31" t="s">
        <v>37</v>
      </c>
    </row>
    <row r="49" spans="1:5" ht="38.25">
      <c r="A49" t="s">
        <v>43</v>
      </c>
      <c r="E49" s="29" t="s">
        <v>226</v>
      </c>
    </row>
    <row r="50" spans="1:16" ht="12.75">
      <c r="A50" s="19" t="s">
        <v>35</v>
      </c>
      <c s="23" t="s">
        <v>75</v>
      </c>
      <c s="23" t="s">
        <v>227</v>
      </c>
      <c s="19" t="s">
        <v>37</v>
      </c>
      <c s="24" t="s">
        <v>228</v>
      </c>
      <c s="25" t="s">
        <v>205</v>
      </c>
      <c s="26">
        <v>12.859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229</v>
      </c>
    </row>
    <row r="52" spans="1:5" ht="63.75">
      <c r="A52" s="30" t="s">
        <v>42</v>
      </c>
      <c r="E52" s="31" t="s">
        <v>230</v>
      </c>
    </row>
    <row r="53" spans="1:5" ht="38.25">
      <c r="A53" t="s">
        <v>43</v>
      </c>
      <c r="E53" s="29" t="s">
        <v>231</v>
      </c>
    </row>
    <row r="54" spans="1:16" ht="12.75">
      <c r="A54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205</v>
      </c>
      <c s="26">
        <v>19.2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234</v>
      </c>
    </row>
    <row r="56" spans="1:5" ht="12.75">
      <c r="A56" s="30" t="s">
        <v>42</v>
      </c>
      <c r="E56" s="31" t="s">
        <v>235</v>
      </c>
    </row>
    <row r="57" spans="1:5" ht="369.75">
      <c r="A57" t="s">
        <v>43</v>
      </c>
      <c r="E57" s="29" t="s">
        <v>236</v>
      </c>
    </row>
    <row r="58" spans="1:16" ht="12.75">
      <c r="A58" s="19" t="s">
        <v>35</v>
      </c>
      <c s="23" t="s">
        <v>81</v>
      </c>
      <c s="23" t="s">
        <v>237</v>
      </c>
      <c s="19" t="s">
        <v>37</v>
      </c>
      <c s="24" t="s">
        <v>238</v>
      </c>
      <c s="25" t="s">
        <v>205</v>
      </c>
      <c s="26">
        <v>142.159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239</v>
      </c>
    </row>
    <row r="60" spans="1:5" ht="51">
      <c r="A60" s="30" t="s">
        <v>42</v>
      </c>
      <c r="E60" s="31" t="s">
        <v>240</v>
      </c>
    </row>
    <row r="61" spans="1:5" ht="306">
      <c r="A61" t="s">
        <v>43</v>
      </c>
      <c r="E61" s="29" t="s">
        <v>241</v>
      </c>
    </row>
    <row r="62" spans="1:16" ht="12.75">
      <c r="A62" s="19" t="s">
        <v>35</v>
      </c>
      <c s="23" t="s">
        <v>83</v>
      </c>
      <c s="23" t="s">
        <v>242</v>
      </c>
      <c s="19" t="s">
        <v>53</v>
      </c>
      <c s="24" t="s">
        <v>243</v>
      </c>
      <c s="25" t="s">
        <v>205</v>
      </c>
      <c s="26">
        <v>572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244</v>
      </c>
    </row>
    <row r="64" spans="1:5" ht="51">
      <c r="A64" s="30" t="s">
        <v>42</v>
      </c>
      <c r="E64" s="31" t="s">
        <v>245</v>
      </c>
    </row>
    <row r="65" spans="1:5" ht="318.75">
      <c r="A65" t="s">
        <v>43</v>
      </c>
      <c r="E65" s="29" t="s">
        <v>246</v>
      </c>
    </row>
    <row r="66" spans="1:16" ht="12.75">
      <c r="A66" s="19" t="s">
        <v>35</v>
      </c>
      <c s="23" t="s">
        <v>89</v>
      </c>
      <c s="23" t="s">
        <v>242</v>
      </c>
      <c s="19" t="s">
        <v>57</v>
      </c>
      <c s="24" t="s">
        <v>243</v>
      </c>
      <c s="25" t="s">
        <v>205</v>
      </c>
      <c s="26">
        <v>148.615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247</v>
      </c>
    </row>
    <row r="68" spans="1:5" ht="51">
      <c r="A68" s="30" t="s">
        <v>42</v>
      </c>
      <c r="E68" s="31" t="s">
        <v>248</v>
      </c>
    </row>
    <row r="69" spans="1:5" ht="318.75">
      <c r="A69" t="s">
        <v>43</v>
      </c>
      <c r="E69" s="29" t="s">
        <v>246</v>
      </c>
    </row>
    <row r="70" spans="1:16" ht="12.75">
      <c r="A70" s="19" t="s">
        <v>35</v>
      </c>
      <c s="23" t="s">
        <v>94</v>
      </c>
      <c s="23" t="s">
        <v>249</v>
      </c>
      <c s="19" t="s">
        <v>37</v>
      </c>
      <c s="24" t="s">
        <v>250</v>
      </c>
      <c s="25" t="s">
        <v>205</v>
      </c>
      <c s="26">
        <v>129.3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251</v>
      </c>
    </row>
    <row r="72" spans="1:5" ht="76.5">
      <c r="A72" s="30" t="s">
        <v>42</v>
      </c>
      <c r="E72" s="31" t="s">
        <v>252</v>
      </c>
    </row>
    <row r="73" spans="1:5" ht="229.5">
      <c r="A73" t="s">
        <v>43</v>
      </c>
      <c r="E73" s="29" t="s">
        <v>253</v>
      </c>
    </row>
    <row r="74" spans="1:16" ht="12.75">
      <c r="A74" s="19" t="s">
        <v>35</v>
      </c>
      <c s="23" t="s">
        <v>98</v>
      </c>
      <c s="23" t="s">
        <v>254</v>
      </c>
      <c s="19" t="s">
        <v>37</v>
      </c>
      <c s="24" t="s">
        <v>255</v>
      </c>
      <c s="25" t="s">
        <v>205</v>
      </c>
      <c s="26">
        <v>36.4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256</v>
      </c>
    </row>
    <row r="76" spans="1:5" ht="51">
      <c r="A76" s="30" t="s">
        <v>42</v>
      </c>
      <c r="E76" s="31" t="s">
        <v>257</v>
      </c>
    </row>
    <row r="77" spans="1:5" ht="267.75">
      <c r="A77" t="s">
        <v>43</v>
      </c>
      <c r="E77" s="29" t="s">
        <v>258</v>
      </c>
    </row>
    <row r="78" spans="1:16" ht="12.75">
      <c r="A78" s="19" t="s">
        <v>35</v>
      </c>
      <c s="23" t="s">
        <v>103</v>
      </c>
      <c s="23" t="s">
        <v>259</v>
      </c>
      <c s="19" t="s">
        <v>37</v>
      </c>
      <c s="24" t="s">
        <v>260</v>
      </c>
      <c s="25" t="s">
        <v>150</v>
      </c>
      <c s="26">
        <v>495.382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261</v>
      </c>
    </row>
    <row r="80" spans="1:5" ht="12.75">
      <c r="A80" s="30" t="s">
        <v>42</v>
      </c>
      <c r="E80" s="31" t="s">
        <v>37</v>
      </c>
    </row>
    <row r="81" spans="1:5" ht="25.5">
      <c r="A81" t="s">
        <v>43</v>
      </c>
      <c r="E81" s="29" t="s">
        <v>262</v>
      </c>
    </row>
    <row r="82" spans="1:16" ht="12.75">
      <c r="A82" s="19" t="s">
        <v>35</v>
      </c>
      <c s="23" t="s">
        <v>109</v>
      </c>
      <c s="23" t="s">
        <v>263</v>
      </c>
      <c s="19" t="s">
        <v>37</v>
      </c>
      <c s="24" t="s">
        <v>264</v>
      </c>
      <c s="25" t="s">
        <v>150</v>
      </c>
      <c s="26">
        <v>64.295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265</v>
      </c>
    </row>
    <row r="84" spans="1:5" ht="12.75">
      <c r="A84" s="30" t="s">
        <v>42</v>
      </c>
      <c r="E84" s="31" t="s">
        <v>266</v>
      </c>
    </row>
    <row r="85" spans="1:5" ht="38.25">
      <c r="A85" t="s">
        <v>43</v>
      </c>
      <c r="E85" s="29" t="s">
        <v>267</v>
      </c>
    </row>
    <row r="86" spans="1:16" ht="12.75">
      <c r="A86" s="19" t="s">
        <v>35</v>
      </c>
      <c s="23" t="s">
        <v>114</v>
      </c>
      <c s="23" t="s">
        <v>268</v>
      </c>
      <c s="19" t="s">
        <v>37</v>
      </c>
      <c s="24" t="s">
        <v>269</v>
      </c>
      <c s="25" t="s">
        <v>150</v>
      </c>
      <c s="26">
        <v>128.59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270</v>
      </c>
    </row>
    <row r="88" spans="1:5" ht="12.75">
      <c r="A88" s="30" t="s">
        <v>42</v>
      </c>
      <c r="E88" s="31" t="s">
        <v>271</v>
      </c>
    </row>
    <row r="89" spans="1:5" ht="25.5">
      <c r="A89" t="s">
        <v>43</v>
      </c>
      <c r="E89" s="29" t="s">
        <v>272</v>
      </c>
    </row>
    <row r="90" spans="1:18" ht="12.75" customHeight="1">
      <c r="A90" s="5" t="s">
        <v>33</v>
      </c>
      <c s="5"/>
      <c s="34" t="s">
        <v>13</v>
      </c>
      <c s="5"/>
      <c s="21" t="s">
        <v>273</v>
      </c>
      <c s="5"/>
      <c s="5"/>
      <c s="5"/>
      <c s="35">
        <f>0+Q90</f>
      </c>
      <c r="O90">
        <f>0+R90</f>
      </c>
      <c r="Q90">
        <f>0+I91+I95+I99+I103+I107+I111+I115+I119+I123+I127+I131</f>
      </c>
      <c>
        <f>0+O91+O95+O99+O103+O107+O111+O115+O119+O123+O127+O131</f>
      </c>
    </row>
    <row r="91" spans="1:16" ht="12.75">
      <c r="A91" s="19" t="s">
        <v>35</v>
      </c>
      <c s="23" t="s">
        <v>120</v>
      </c>
      <c s="23" t="s">
        <v>274</v>
      </c>
      <c s="19" t="s">
        <v>37</v>
      </c>
      <c s="24" t="s">
        <v>275</v>
      </c>
      <c s="25" t="s">
        <v>123</v>
      </c>
      <c s="26">
        <v>36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276</v>
      </c>
    </row>
    <row r="93" spans="1:5" ht="51">
      <c r="A93" s="30" t="s">
        <v>42</v>
      </c>
      <c r="E93" s="31" t="s">
        <v>277</v>
      </c>
    </row>
    <row r="94" spans="1:5" ht="165.75">
      <c r="A94" t="s">
        <v>43</v>
      </c>
      <c r="E94" s="29" t="s">
        <v>278</v>
      </c>
    </row>
    <row r="95" spans="1:16" ht="12.75">
      <c r="A95" s="19" t="s">
        <v>35</v>
      </c>
      <c s="23" t="s">
        <v>126</v>
      </c>
      <c s="23" t="s">
        <v>279</v>
      </c>
      <c s="19" t="s">
        <v>37</v>
      </c>
      <c s="24" t="s">
        <v>280</v>
      </c>
      <c s="25" t="s">
        <v>205</v>
      </c>
      <c s="26">
        <v>0.15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281</v>
      </c>
    </row>
    <row r="97" spans="1:5" ht="63.75">
      <c r="A97" s="30" t="s">
        <v>42</v>
      </c>
      <c r="E97" s="31" t="s">
        <v>282</v>
      </c>
    </row>
    <row r="98" spans="1:5" ht="51">
      <c r="A98" t="s">
        <v>43</v>
      </c>
      <c r="E98" s="29" t="s">
        <v>283</v>
      </c>
    </row>
    <row r="99" spans="1:16" ht="12.75">
      <c r="A99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189</v>
      </c>
      <c s="26">
        <v>2.79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287</v>
      </c>
    </row>
    <row r="101" spans="1:5" ht="102">
      <c r="A101" s="30" t="s">
        <v>42</v>
      </c>
      <c r="E101" s="31" t="s">
        <v>288</v>
      </c>
    </row>
    <row r="102" spans="1:5" ht="38.25">
      <c r="A102" t="s">
        <v>43</v>
      </c>
      <c r="E102" s="29" t="s">
        <v>289</v>
      </c>
    </row>
    <row r="103" spans="1:16" ht="12.75">
      <c r="A103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150</v>
      </c>
      <c s="26">
        <v>39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293</v>
      </c>
    </row>
    <row r="105" spans="1:5" ht="51">
      <c r="A105" s="30" t="s">
        <v>42</v>
      </c>
      <c r="E105" s="31" t="s">
        <v>294</v>
      </c>
    </row>
    <row r="106" spans="1:5" ht="25.5">
      <c r="A106" t="s">
        <v>43</v>
      </c>
      <c r="E106" s="29" t="s">
        <v>295</v>
      </c>
    </row>
    <row r="107" spans="1:16" ht="12.75">
      <c r="A107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123</v>
      </c>
      <c s="26">
        <v>140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299</v>
      </c>
    </row>
    <row r="109" spans="1:5" ht="51">
      <c r="A109" s="30" t="s">
        <v>42</v>
      </c>
      <c r="E109" s="31" t="s">
        <v>300</v>
      </c>
    </row>
    <row r="110" spans="1:5" ht="51">
      <c r="A110" t="s">
        <v>43</v>
      </c>
      <c r="E110" s="29" t="s">
        <v>301</v>
      </c>
    </row>
    <row r="111" spans="1:16" ht="25.5">
      <c r="A111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123</v>
      </c>
      <c s="26">
        <v>157.5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305</v>
      </c>
    </row>
    <row r="113" spans="1:5" ht="51">
      <c r="A113" s="30" t="s">
        <v>42</v>
      </c>
      <c r="E113" s="31" t="s">
        <v>306</v>
      </c>
    </row>
    <row r="114" spans="1:5" ht="63.75">
      <c r="A114" t="s">
        <v>43</v>
      </c>
      <c r="E114" s="29" t="s">
        <v>307</v>
      </c>
    </row>
    <row r="115" spans="1:16" ht="12.75">
      <c r="A115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123</v>
      </c>
      <c s="26">
        <v>45.5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311</v>
      </c>
    </row>
    <row r="117" spans="1:5" ht="102">
      <c r="A117" s="30" t="s">
        <v>42</v>
      </c>
      <c r="E117" s="31" t="s">
        <v>312</v>
      </c>
    </row>
    <row r="118" spans="1:5" ht="191.25">
      <c r="A118" t="s">
        <v>43</v>
      </c>
      <c r="E118" s="29" t="s">
        <v>313</v>
      </c>
    </row>
    <row r="119" spans="1:16" ht="12.75">
      <c r="A119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205</v>
      </c>
      <c s="26">
        <v>59.576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317</v>
      </c>
    </row>
    <row r="121" spans="1:5" ht="51">
      <c r="A121" s="30" t="s">
        <v>42</v>
      </c>
      <c r="E121" s="31" t="s">
        <v>318</v>
      </c>
    </row>
    <row r="122" spans="1:5" ht="369.75">
      <c r="A122" t="s">
        <v>43</v>
      </c>
      <c r="E122" s="29" t="s">
        <v>319</v>
      </c>
    </row>
    <row r="123" spans="1:16" ht="12.75">
      <c r="A123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189</v>
      </c>
      <c s="26">
        <v>10.724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323</v>
      </c>
    </row>
    <row r="125" spans="1:5" ht="12.75">
      <c r="A125" s="30" t="s">
        <v>42</v>
      </c>
      <c r="E125" s="31" t="s">
        <v>324</v>
      </c>
    </row>
    <row r="126" spans="1:5" ht="267.75">
      <c r="A126" t="s">
        <v>43</v>
      </c>
      <c r="E126" s="29" t="s">
        <v>325</v>
      </c>
    </row>
    <row r="127" spans="1:16" ht="12.75">
      <c r="A127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150</v>
      </c>
      <c s="26">
        <v>279.3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329</v>
      </c>
    </row>
    <row r="129" spans="1:5" ht="51">
      <c r="A129" s="30" t="s">
        <v>42</v>
      </c>
      <c r="E129" s="31" t="s">
        <v>330</v>
      </c>
    </row>
    <row r="130" spans="1:5" ht="102">
      <c r="A130" t="s">
        <v>43</v>
      </c>
      <c r="E130" s="29" t="s">
        <v>331</v>
      </c>
    </row>
    <row r="131" spans="1:16" ht="12.75">
      <c r="A131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150</v>
      </c>
      <c s="26">
        <v>139.65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335</v>
      </c>
    </row>
    <row r="133" spans="1:5" ht="51">
      <c r="A133" s="30" t="s">
        <v>42</v>
      </c>
      <c r="E133" s="31" t="s">
        <v>336</v>
      </c>
    </row>
    <row r="134" spans="1:5" ht="102">
      <c r="A134" t="s">
        <v>43</v>
      </c>
      <c r="E134" s="29" t="s">
        <v>337</v>
      </c>
    </row>
    <row r="135" spans="1:18" ht="12.75" customHeight="1">
      <c r="A135" s="5" t="s">
        <v>33</v>
      </c>
      <c s="5"/>
      <c s="34" t="s">
        <v>12</v>
      </c>
      <c s="5"/>
      <c s="21" t="s">
        <v>338</v>
      </c>
      <c s="5"/>
      <c s="5"/>
      <c s="5"/>
      <c s="35">
        <f>0+Q135</f>
      </c>
      <c r="O135">
        <f>0+R135</f>
      </c>
      <c r="Q135">
        <f>0+I136+I140+I144+I148+I152+I156+I160+I164+I168+I172</f>
      </c>
      <c>
        <f>0+O136+O140+O144+O148+O152+O156+O160+O164+O168+O172</f>
      </c>
    </row>
    <row r="136" spans="1:16" ht="12.75">
      <c r="A136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342</v>
      </c>
      <c s="26">
        <v>189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343</v>
      </c>
    </row>
    <row r="138" spans="1:5" ht="51">
      <c r="A138" s="30" t="s">
        <v>42</v>
      </c>
      <c r="E138" s="31" t="s">
        <v>344</v>
      </c>
    </row>
    <row r="139" spans="1:5" ht="25.5">
      <c r="A139" t="s">
        <v>43</v>
      </c>
      <c r="E139" s="29" t="s">
        <v>345</v>
      </c>
    </row>
    <row r="140" spans="1:16" ht="12.75">
      <c r="A140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205</v>
      </c>
      <c s="26">
        <v>13.089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25.5">
      <c r="A141" s="28" t="s">
        <v>40</v>
      </c>
      <c r="E141" s="29" t="s">
        <v>349</v>
      </c>
    </row>
    <row r="142" spans="1:5" ht="51">
      <c r="A142" s="30" t="s">
        <v>42</v>
      </c>
      <c r="E142" s="31" t="s">
        <v>350</v>
      </c>
    </row>
    <row r="143" spans="1:5" ht="382.5">
      <c r="A143" t="s">
        <v>43</v>
      </c>
      <c r="E143" s="29" t="s">
        <v>351</v>
      </c>
    </row>
    <row r="144" spans="1:16" ht="12.75">
      <c r="A144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189</v>
      </c>
      <c s="26">
        <v>1.832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355</v>
      </c>
    </row>
    <row r="146" spans="1:5" ht="12.75">
      <c r="A146" s="30" t="s">
        <v>42</v>
      </c>
      <c r="E146" s="31" t="s">
        <v>356</v>
      </c>
    </row>
    <row r="147" spans="1:5" ht="242.25">
      <c r="A147" t="s">
        <v>43</v>
      </c>
      <c r="E147" s="29" t="s">
        <v>357</v>
      </c>
    </row>
    <row r="148" spans="1:16" ht="12.75">
      <c r="A148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205</v>
      </c>
      <c s="26">
        <v>7.136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361</v>
      </c>
    </row>
    <row r="150" spans="1:5" ht="51">
      <c r="A150" s="30" t="s">
        <v>42</v>
      </c>
      <c r="E150" s="31" t="s">
        <v>362</v>
      </c>
    </row>
    <row r="151" spans="1:5" ht="51">
      <c r="A151" t="s">
        <v>43</v>
      </c>
      <c r="E151" s="29" t="s">
        <v>363</v>
      </c>
    </row>
    <row r="152" spans="1:16" ht="12.75">
      <c r="A152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205</v>
      </c>
      <c s="26">
        <v>8.208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367</v>
      </c>
    </row>
    <row r="154" spans="1:5" ht="12.75">
      <c r="A154" s="30" t="s">
        <v>42</v>
      </c>
      <c r="E154" s="31" t="s">
        <v>368</v>
      </c>
    </row>
    <row r="155" spans="1:5" ht="369.75">
      <c r="A155" t="s">
        <v>43</v>
      </c>
      <c r="E155" s="29" t="s">
        <v>369</v>
      </c>
    </row>
    <row r="156" spans="1:16" ht="12.75">
      <c r="A156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189</v>
      </c>
      <c s="26">
        <v>0.821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373</v>
      </c>
    </row>
    <row r="158" spans="1:5" ht="12.75">
      <c r="A158" s="30" t="s">
        <v>42</v>
      </c>
      <c r="E158" s="31" t="s">
        <v>374</v>
      </c>
    </row>
    <row r="159" spans="1:5" ht="267.75">
      <c r="A159" t="s">
        <v>43</v>
      </c>
      <c r="E159" s="29" t="s">
        <v>325</v>
      </c>
    </row>
    <row r="160" spans="1:16" ht="12.75">
      <c r="A160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205</v>
      </c>
      <c s="26">
        <v>70.282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378</v>
      </c>
    </row>
    <row r="162" spans="1:5" ht="89.25">
      <c r="A162" s="30" t="s">
        <v>42</v>
      </c>
      <c r="E162" s="31" t="s">
        <v>379</v>
      </c>
    </row>
    <row r="163" spans="1:5" ht="369.75">
      <c r="A163" t="s">
        <v>43</v>
      </c>
      <c r="E163" s="29" t="s">
        <v>369</v>
      </c>
    </row>
    <row r="164" spans="1:16" ht="12.75">
      <c r="A164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189</v>
      </c>
      <c s="26">
        <v>11.245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383</v>
      </c>
    </row>
    <row r="166" spans="1:5" ht="12.75">
      <c r="A166" s="30" t="s">
        <v>42</v>
      </c>
      <c r="E166" s="31" t="s">
        <v>384</v>
      </c>
    </row>
    <row r="167" spans="1:5" ht="267.75">
      <c r="A167" t="s">
        <v>43</v>
      </c>
      <c r="E167" s="29" t="s">
        <v>325</v>
      </c>
    </row>
    <row r="168" spans="1:16" ht="12.75">
      <c r="A168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205</v>
      </c>
      <c s="26">
        <v>79.914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388</v>
      </c>
    </row>
    <row r="170" spans="1:5" ht="89.25">
      <c r="A170" s="30" t="s">
        <v>42</v>
      </c>
      <c r="E170" s="31" t="s">
        <v>389</v>
      </c>
    </row>
    <row r="171" spans="1:5" ht="369.75">
      <c r="A171" t="s">
        <v>43</v>
      </c>
      <c r="E171" s="29" t="s">
        <v>369</v>
      </c>
    </row>
    <row r="172" spans="1:16" ht="12.75">
      <c r="A17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189</v>
      </c>
      <c s="26">
        <v>14.385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393</v>
      </c>
    </row>
    <row r="174" spans="1:5" ht="12.75">
      <c r="A174" s="30" t="s">
        <v>42</v>
      </c>
      <c r="E174" s="31" t="s">
        <v>394</v>
      </c>
    </row>
    <row r="175" spans="1:5" ht="267.75">
      <c r="A175" t="s">
        <v>43</v>
      </c>
      <c r="E175" s="29" t="s">
        <v>325</v>
      </c>
    </row>
    <row r="176" spans="1:18" ht="12.75" customHeight="1">
      <c r="A176" s="5" t="s">
        <v>33</v>
      </c>
      <c s="5"/>
      <c s="34" t="s">
        <v>23</v>
      </c>
      <c s="5"/>
      <c s="21" t="s">
        <v>395</v>
      </c>
      <c s="5"/>
      <c s="5"/>
      <c s="5"/>
      <c s="35">
        <f>0+Q176</f>
      </c>
      <c r="O176">
        <f>0+R176</f>
      </c>
      <c r="Q176">
        <f>0+I177+I181+I185+I189+I193</f>
      </c>
      <c>
        <f>0+O177+O181+O185+O189+O193</f>
      </c>
    </row>
    <row r="177" spans="1:16" ht="12.75">
      <c r="A177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205</v>
      </c>
      <c s="26">
        <v>20.094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399</v>
      </c>
    </row>
    <row r="179" spans="1:5" ht="76.5">
      <c r="A179" s="30" t="s">
        <v>42</v>
      </c>
      <c r="E179" s="31" t="s">
        <v>400</v>
      </c>
    </row>
    <row r="180" spans="1:5" ht="369.75">
      <c r="A180" t="s">
        <v>43</v>
      </c>
      <c r="E180" s="29" t="s">
        <v>369</v>
      </c>
    </row>
    <row r="181" spans="1:16" ht="12.75">
      <c r="A181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205</v>
      </c>
      <c s="26">
        <v>3.78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404</v>
      </c>
    </row>
    <row r="183" spans="1:5" ht="51">
      <c r="A183" s="30" t="s">
        <v>42</v>
      </c>
      <c r="E183" s="31" t="s">
        <v>405</v>
      </c>
    </row>
    <row r="184" spans="1:5" ht="25.5">
      <c r="A184" t="s">
        <v>43</v>
      </c>
      <c r="E184" s="29" t="s">
        <v>406</v>
      </c>
    </row>
    <row r="185" spans="1:16" ht="12.75">
      <c r="A185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205</v>
      </c>
      <c s="26">
        <v>245.69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410</v>
      </c>
    </row>
    <row r="187" spans="1:5" ht="51">
      <c r="A187" s="30" t="s">
        <v>42</v>
      </c>
      <c r="E187" s="31" t="s">
        <v>411</v>
      </c>
    </row>
    <row r="188" spans="1:5" ht="38.25">
      <c r="A188" t="s">
        <v>43</v>
      </c>
      <c r="E188" s="29" t="s">
        <v>412</v>
      </c>
    </row>
    <row r="189" spans="1:16" ht="12.75">
      <c r="A189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205</v>
      </c>
      <c s="26">
        <v>25.443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25.5">
      <c r="A190" s="28" t="s">
        <v>40</v>
      </c>
      <c r="E190" s="29" t="s">
        <v>416</v>
      </c>
    </row>
    <row r="191" spans="1:5" ht="89.25">
      <c r="A191" s="30" t="s">
        <v>42</v>
      </c>
      <c r="E191" s="31" t="s">
        <v>417</v>
      </c>
    </row>
    <row r="192" spans="1:5" ht="102">
      <c r="A192" t="s">
        <v>43</v>
      </c>
      <c r="E192" s="29" t="s">
        <v>418</v>
      </c>
    </row>
    <row r="193" spans="1:16" ht="12.75">
      <c r="A193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205</v>
      </c>
      <c s="26">
        <v>14.56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422</v>
      </c>
    </row>
    <row r="195" spans="1:5" ht="51">
      <c r="A195" s="30" t="s">
        <v>42</v>
      </c>
      <c r="E195" s="31" t="s">
        <v>423</v>
      </c>
    </row>
    <row r="196" spans="1:5" ht="357">
      <c r="A196" t="s">
        <v>43</v>
      </c>
      <c r="E196" s="29" t="s">
        <v>424</v>
      </c>
    </row>
    <row r="197" spans="1:18" ht="12.75" customHeight="1">
      <c r="A197" s="5" t="s">
        <v>33</v>
      </c>
      <c s="5"/>
      <c s="34" t="s">
        <v>25</v>
      </c>
      <c s="5"/>
      <c s="21" t="s">
        <v>425</v>
      </c>
      <c s="5"/>
      <c s="5"/>
      <c s="5"/>
      <c s="35">
        <f>0+Q197</f>
      </c>
      <c r="O197">
        <f>0+R197</f>
      </c>
      <c r="Q197">
        <f>0+I198+I202+I206+I210+I214+I218+I222+I226+I230+I234+I238+I242+I246</f>
      </c>
      <c>
        <f>0+O198+O202+O206+O210+O214+O218+O222+O226+O230+O234+O238+O242+O246</f>
      </c>
    </row>
    <row r="198" spans="1:16" ht="12.75">
      <c r="A198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205</v>
      </c>
      <c s="26">
        <v>84.215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429</v>
      </c>
    </row>
    <row r="200" spans="1:5" ht="51">
      <c r="A200" s="30" t="s">
        <v>42</v>
      </c>
      <c r="E200" s="31" t="s">
        <v>430</v>
      </c>
    </row>
    <row r="201" spans="1:5" ht="51">
      <c r="A201" t="s">
        <v>43</v>
      </c>
      <c r="E201" s="29" t="s">
        <v>431</v>
      </c>
    </row>
    <row r="202" spans="1:16" ht="12.75">
      <c r="A202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150</v>
      </c>
      <c s="26">
        <v>487.639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435</v>
      </c>
    </row>
    <row r="204" spans="1:5" ht="63.75">
      <c r="A204" s="30" t="s">
        <v>42</v>
      </c>
      <c r="E204" s="31" t="s">
        <v>436</v>
      </c>
    </row>
    <row r="205" spans="1:5" ht="51">
      <c r="A205" t="s">
        <v>43</v>
      </c>
      <c r="E205" s="29" t="s">
        <v>431</v>
      </c>
    </row>
    <row r="206" spans="1:16" ht="12.75">
      <c r="A206" s="19" t="s">
        <v>35</v>
      </c>
      <c s="23" t="s">
        <v>437</v>
      </c>
      <c s="23" t="s">
        <v>438</v>
      </c>
      <c s="19" t="s">
        <v>37</v>
      </c>
      <c s="24" t="s">
        <v>439</v>
      </c>
      <c s="25" t="s">
        <v>150</v>
      </c>
      <c s="26">
        <v>495.382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440</v>
      </c>
    </row>
    <row r="208" spans="1:5" ht="51">
      <c r="A208" s="30" t="s">
        <v>42</v>
      </c>
      <c r="E208" s="31" t="s">
        <v>441</v>
      </c>
    </row>
    <row r="209" spans="1:5" ht="51">
      <c r="A209" t="s">
        <v>43</v>
      </c>
      <c r="E209" s="29" t="s">
        <v>431</v>
      </c>
    </row>
    <row r="210" spans="1:16" ht="12.75">
      <c r="A210" s="19" t="s">
        <v>35</v>
      </c>
      <c s="23" t="s">
        <v>442</v>
      </c>
      <c s="23" t="s">
        <v>443</v>
      </c>
      <c s="19" t="s">
        <v>37</v>
      </c>
      <c s="24" t="s">
        <v>444</v>
      </c>
      <c s="25" t="s">
        <v>150</v>
      </c>
      <c s="26">
        <v>55.425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445</v>
      </c>
    </row>
    <row r="212" spans="1:5" ht="63.75">
      <c r="A212" s="30" t="s">
        <v>42</v>
      </c>
      <c r="E212" s="31" t="s">
        <v>446</v>
      </c>
    </row>
    <row r="213" spans="1:5" ht="38.25">
      <c r="A213" t="s">
        <v>43</v>
      </c>
      <c r="E213" s="29" t="s">
        <v>447</v>
      </c>
    </row>
    <row r="214" spans="1:16" ht="12.75">
      <c r="A214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150</v>
      </c>
      <c s="26">
        <v>487.639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451</v>
      </c>
    </row>
    <row r="216" spans="1:5" ht="12.75">
      <c r="A216" s="30" t="s">
        <v>42</v>
      </c>
      <c r="E216" s="31" t="s">
        <v>452</v>
      </c>
    </row>
    <row r="217" spans="1:5" ht="51">
      <c r="A217" t="s">
        <v>43</v>
      </c>
      <c r="E217" s="29" t="s">
        <v>453</v>
      </c>
    </row>
    <row r="218" spans="1:16" ht="12.75">
      <c r="A218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150</v>
      </c>
      <c s="26">
        <v>861.508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457</v>
      </c>
    </row>
    <row r="220" spans="1:5" ht="63.75">
      <c r="A220" s="30" t="s">
        <v>42</v>
      </c>
      <c r="E220" s="31" t="s">
        <v>458</v>
      </c>
    </row>
    <row r="221" spans="1:5" ht="51">
      <c r="A221" t="s">
        <v>43</v>
      </c>
      <c r="E221" s="29" t="s">
        <v>453</v>
      </c>
    </row>
    <row r="222" spans="1:16" ht="12.75">
      <c r="A222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150</v>
      </c>
      <c s="26">
        <v>495.78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462</v>
      </c>
    </row>
    <row r="224" spans="1:5" ht="63.75">
      <c r="A224" s="30" t="s">
        <v>42</v>
      </c>
      <c r="E224" s="31" t="s">
        <v>463</v>
      </c>
    </row>
    <row r="225" spans="1:5" ht="140.25">
      <c r="A225" t="s">
        <v>43</v>
      </c>
      <c r="E225" s="29" t="s">
        <v>464</v>
      </c>
    </row>
    <row r="226" spans="1:16" ht="12.75">
      <c r="A226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150</v>
      </c>
      <c s="26">
        <v>445.984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468</v>
      </c>
    </row>
    <row r="228" spans="1:5" ht="63.75">
      <c r="A228" s="30" t="s">
        <v>42</v>
      </c>
      <c r="E228" s="31" t="s">
        <v>469</v>
      </c>
    </row>
    <row r="229" spans="1:5" ht="140.25">
      <c r="A229" t="s">
        <v>43</v>
      </c>
      <c r="E229" s="29" t="s">
        <v>464</v>
      </c>
    </row>
    <row r="230" spans="1:16" ht="12.75">
      <c r="A230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150</v>
      </c>
      <c s="26">
        <v>63.1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473</v>
      </c>
    </row>
    <row r="232" spans="1:5" ht="12.75">
      <c r="A232" s="30" t="s">
        <v>42</v>
      </c>
      <c r="E232" s="31" t="s">
        <v>474</v>
      </c>
    </row>
    <row r="233" spans="1:5" ht="140.25">
      <c r="A233" t="s">
        <v>43</v>
      </c>
      <c r="E233" s="29" t="s">
        <v>464</v>
      </c>
    </row>
    <row r="234" spans="1:16" ht="12.75">
      <c r="A234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150</v>
      </c>
      <c s="26">
        <v>352.424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25.5">
      <c r="A235" s="28" t="s">
        <v>40</v>
      </c>
      <c r="E235" s="29" t="s">
        <v>478</v>
      </c>
    </row>
    <row r="236" spans="1:5" ht="51">
      <c r="A236" s="30" t="s">
        <v>42</v>
      </c>
      <c r="E236" s="31" t="s">
        <v>479</v>
      </c>
    </row>
    <row r="237" spans="1:5" ht="140.25">
      <c r="A237" t="s">
        <v>43</v>
      </c>
      <c r="E237" s="29" t="s">
        <v>464</v>
      </c>
    </row>
    <row r="238" spans="1:16" ht="12.75">
      <c r="A238" s="19" t="s">
        <v>35</v>
      </c>
      <c s="23" t="s">
        <v>480</v>
      </c>
      <c s="23" t="s">
        <v>481</v>
      </c>
      <c s="19" t="s">
        <v>37</v>
      </c>
      <c s="24" t="s">
        <v>482</v>
      </c>
      <c s="25" t="s">
        <v>150</v>
      </c>
      <c s="26">
        <v>104.792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483</v>
      </c>
    </row>
    <row r="240" spans="1:5" ht="12.75">
      <c r="A240" s="30" t="s">
        <v>42</v>
      </c>
      <c r="E240" s="31" t="s">
        <v>484</v>
      </c>
    </row>
    <row r="241" spans="1:5" ht="140.25">
      <c r="A241" t="s">
        <v>43</v>
      </c>
      <c r="E241" s="29" t="s">
        <v>464</v>
      </c>
    </row>
    <row r="242" spans="1:16" ht="12.75">
      <c r="A242" s="19" t="s">
        <v>35</v>
      </c>
      <c s="23" t="s">
        <v>485</v>
      </c>
      <c s="23" t="s">
        <v>486</v>
      </c>
      <c s="19" t="s">
        <v>37</v>
      </c>
      <c s="24" t="s">
        <v>487</v>
      </c>
      <c s="25" t="s">
        <v>123</v>
      </c>
      <c s="26">
        <v>37.41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488</v>
      </c>
    </row>
    <row r="244" spans="1:5" ht="51">
      <c r="A244" s="30" t="s">
        <v>42</v>
      </c>
      <c r="E244" s="31" t="s">
        <v>489</v>
      </c>
    </row>
    <row r="245" spans="1:5" ht="38.25">
      <c r="A245" t="s">
        <v>43</v>
      </c>
      <c r="E245" s="29" t="s">
        <v>490</v>
      </c>
    </row>
    <row r="246" spans="1:16" ht="12.75">
      <c r="A246" s="19" t="s">
        <v>35</v>
      </c>
      <c s="23" t="s">
        <v>491</v>
      </c>
      <c s="23" t="s">
        <v>492</v>
      </c>
      <c s="19" t="s">
        <v>37</v>
      </c>
      <c s="24" t="s">
        <v>493</v>
      </c>
      <c s="25" t="s">
        <v>123</v>
      </c>
      <c s="26">
        <v>37.41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488</v>
      </c>
    </row>
    <row r="248" spans="1:5" ht="51">
      <c r="A248" s="30" t="s">
        <v>42</v>
      </c>
      <c r="E248" s="31" t="s">
        <v>489</v>
      </c>
    </row>
    <row r="249" spans="1:5" ht="38.25">
      <c r="A249" t="s">
        <v>43</v>
      </c>
      <c r="E249" s="29" t="s">
        <v>490</v>
      </c>
    </row>
    <row r="250" spans="1:18" ht="12.75" customHeight="1">
      <c r="A250" s="5" t="s">
        <v>33</v>
      </c>
      <c s="5"/>
      <c s="34" t="s">
        <v>61</v>
      </c>
      <c s="5"/>
      <c s="21" t="s">
        <v>108</v>
      </c>
      <c s="5"/>
      <c s="5"/>
      <c s="5"/>
      <c s="35">
        <f>0+Q250</f>
      </c>
      <c r="O250">
        <f>0+R250</f>
      </c>
      <c r="Q250">
        <f>0+I251+I255+I259+I263+I267+I271</f>
      </c>
      <c>
        <f>0+O251+O255+O259+O263+O267+O271</f>
      </c>
    </row>
    <row r="251" spans="1:16" ht="25.5">
      <c r="A251" s="19" t="s">
        <v>35</v>
      </c>
      <c s="23" t="s">
        <v>494</v>
      </c>
      <c s="23" t="s">
        <v>495</v>
      </c>
      <c s="19" t="s">
        <v>37</v>
      </c>
      <c s="24" t="s">
        <v>496</v>
      </c>
      <c s="25" t="s">
        <v>150</v>
      </c>
      <c s="26">
        <v>139.162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497</v>
      </c>
    </row>
    <row r="253" spans="1:5" ht="114.75">
      <c r="A253" s="30" t="s">
        <v>42</v>
      </c>
      <c r="E253" s="31" t="s">
        <v>498</v>
      </c>
    </row>
    <row r="254" spans="1:5" ht="191.25">
      <c r="A254" t="s">
        <v>43</v>
      </c>
      <c r="E254" s="29" t="s">
        <v>499</v>
      </c>
    </row>
    <row r="255" spans="1:16" ht="25.5">
      <c r="A255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150</v>
      </c>
      <c s="26">
        <v>124.488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503</v>
      </c>
    </row>
    <row r="257" spans="1:5" ht="12.75">
      <c r="A257" s="30" t="s">
        <v>42</v>
      </c>
      <c r="E257" s="31" t="s">
        <v>504</v>
      </c>
    </row>
    <row r="258" spans="1:5" ht="204">
      <c r="A258" t="s">
        <v>43</v>
      </c>
      <c r="E258" s="29" t="s">
        <v>505</v>
      </c>
    </row>
    <row r="259" spans="1:16" ht="12.75">
      <c r="A259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150</v>
      </c>
      <c s="26">
        <v>28.6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509</v>
      </c>
    </row>
    <row r="261" spans="1:5" ht="51">
      <c r="A261" s="30" t="s">
        <v>42</v>
      </c>
      <c r="E261" s="31" t="s">
        <v>510</v>
      </c>
    </row>
    <row r="262" spans="1:5" ht="38.25">
      <c r="A262" t="s">
        <v>43</v>
      </c>
      <c r="E262" s="29" t="s">
        <v>511</v>
      </c>
    </row>
    <row r="263" spans="1:16" ht="12.75">
      <c r="A263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150</v>
      </c>
      <c s="26">
        <v>384.794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25.5">
      <c r="A264" s="28" t="s">
        <v>40</v>
      </c>
      <c r="E264" s="29" t="s">
        <v>515</v>
      </c>
    </row>
    <row r="265" spans="1:5" ht="89.25">
      <c r="A265" s="30" t="s">
        <v>42</v>
      </c>
      <c r="E265" s="31" t="s">
        <v>516</v>
      </c>
    </row>
    <row r="266" spans="1:5" ht="38.25">
      <c r="A266" t="s">
        <v>43</v>
      </c>
      <c r="E266" s="29" t="s">
        <v>511</v>
      </c>
    </row>
    <row r="267" spans="1:16" ht="12.75">
      <c r="A267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150</v>
      </c>
      <c s="26">
        <v>53.051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520</v>
      </c>
    </row>
    <row r="269" spans="1:5" ht="76.5">
      <c r="A269" s="30" t="s">
        <v>42</v>
      </c>
      <c r="E269" s="31" t="s">
        <v>521</v>
      </c>
    </row>
    <row r="270" spans="1:5" ht="51">
      <c r="A270" t="s">
        <v>43</v>
      </c>
      <c r="E270" s="29" t="s">
        <v>522</v>
      </c>
    </row>
    <row r="271" spans="1:16" ht="12.75">
      <c r="A271" s="19" t="s">
        <v>35</v>
      </c>
      <c s="23" t="s">
        <v>523</v>
      </c>
      <c s="23" t="s">
        <v>524</v>
      </c>
      <c s="19" t="s">
        <v>37</v>
      </c>
      <c s="24" t="s">
        <v>525</v>
      </c>
      <c s="25" t="s">
        <v>150</v>
      </c>
      <c s="26">
        <v>11.971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526</v>
      </c>
    </row>
    <row r="273" spans="1:5" ht="51">
      <c r="A273" s="30" t="s">
        <v>42</v>
      </c>
      <c r="E273" s="31" t="s">
        <v>527</v>
      </c>
    </row>
    <row r="274" spans="1:5" ht="51">
      <c r="A274" t="s">
        <v>43</v>
      </c>
      <c r="E274" s="29" t="s">
        <v>522</v>
      </c>
    </row>
    <row r="275" spans="1:18" ht="12.75" customHeight="1">
      <c r="A275" s="5" t="s">
        <v>33</v>
      </c>
      <c s="5"/>
      <c s="34" t="s">
        <v>64</v>
      </c>
      <c s="5"/>
      <c s="21" t="s">
        <v>528</v>
      </c>
      <c s="5"/>
      <c s="5"/>
      <c s="5"/>
      <c s="35">
        <f>0+Q275</f>
      </c>
      <c r="O275">
        <f>0+R275</f>
      </c>
      <c r="Q275">
        <f>0+I276+I280</f>
      </c>
      <c>
        <f>0+O276+O280</f>
      </c>
    </row>
    <row r="276" spans="1:16" ht="12.75">
      <c r="A276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123</v>
      </c>
      <c s="26">
        <v>0.8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532</v>
      </c>
    </row>
    <row r="278" spans="1:5" ht="12.75">
      <c r="A278" s="30" t="s">
        <v>42</v>
      </c>
      <c r="E278" s="31" t="s">
        <v>37</v>
      </c>
    </row>
    <row r="279" spans="1:5" ht="255">
      <c r="A279" t="s">
        <v>43</v>
      </c>
      <c r="E279" s="29" t="s">
        <v>533</v>
      </c>
    </row>
    <row r="280" spans="1:16" ht="12.75">
      <c r="A280" s="19" t="s">
        <v>35</v>
      </c>
      <c s="23" t="s">
        <v>534</v>
      </c>
      <c s="23" t="s">
        <v>535</v>
      </c>
      <c s="19" t="s">
        <v>37</v>
      </c>
      <c s="24" t="s">
        <v>536</v>
      </c>
      <c s="25" t="s">
        <v>123</v>
      </c>
      <c s="26">
        <v>54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25.5">
      <c r="A281" s="28" t="s">
        <v>40</v>
      </c>
      <c r="E281" s="29" t="s">
        <v>537</v>
      </c>
    </row>
    <row r="282" spans="1:5" ht="51">
      <c r="A282" s="30" t="s">
        <v>42</v>
      </c>
      <c r="E282" s="31" t="s">
        <v>538</v>
      </c>
    </row>
    <row r="283" spans="1:5" ht="242.25">
      <c r="A283" t="s">
        <v>43</v>
      </c>
      <c r="E283" s="29" t="s">
        <v>539</v>
      </c>
    </row>
    <row r="284" spans="1:18" ht="12.75" customHeight="1">
      <c r="A284" s="5" t="s">
        <v>33</v>
      </c>
      <c s="5"/>
      <c s="34" t="s">
        <v>30</v>
      </c>
      <c s="5"/>
      <c s="21" t="s">
        <v>119</v>
      </c>
      <c s="5"/>
      <c s="5"/>
      <c s="5"/>
      <c s="35">
        <f>0+Q284</f>
      </c>
      <c r="O284">
        <f>0+R284</f>
      </c>
      <c r="Q284">
        <f>0+I285+I289+I293+I297+I301+I305+I309+I313+I317+I321+I325+I329+I333+I337+I341+I345+I349+I353</f>
      </c>
      <c>
        <f>0+O285+O289+O293+O297+O301+O305+O309+O313+O317+O321+O325+O329+O333+O337+O341+O345+O349+O353</f>
      </c>
    </row>
    <row r="285" spans="1:16" ht="12.75">
      <c r="A285" s="19" t="s">
        <v>35</v>
      </c>
      <c s="23" t="s">
        <v>540</v>
      </c>
      <c s="23" t="s">
        <v>541</v>
      </c>
      <c s="19" t="s">
        <v>37</v>
      </c>
      <c s="24" t="s">
        <v>542</v>
      </c>
      <c s="25" t="s">
        <v>123</v>
      </c>
      <c s="26">
        <v>24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25.5">
      <c r="A286" s="28" t="s">
        <v>40</v>
      </c>
      <c r="E286" s="29" t="s">
        <v>543</v>
      </c>
    </row>
    <row r="287" spans="1:5" ht="51">
      <c r="A287" s="30" t="s">
        <v>42</v>
      </c>
      <c r="E287" s="31" t="s">
        <v>544</v>
      </c>
    </row>
    <row r="288" spans="1:5" ht="38.25">
      <c r="A288" t="s">
        <v>43</v>
      </c>
      <c r="E288" s="29" t="s">
        <v>545</v>
      </c>
    </row>
    <row r="289" spans="1:16" ht="12.75">
      <c r="A289" s="19" t="s">
        <v>35</v>
      </c>
      <c s="23" t="s">
        <v>546</v>
      </c>
      <c s="23" t="s">
        <v>547</v>
      </c>
      <c s="19" t="s">
        <v>37</v>
      </c>
      <c s="24" t="s">
        <v>548</v>
      </c>
      <c s="25" t="s">
        <v>123</v>
      </c>
      <c s="26">
        <v>40.41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40</v>
      </c>
      <c r="E290" s="29" t="s">
        <v>549</v>
      </c>
    </row>
    <row r="291" spans="1:5" ht="63.75">
      <c r="A291" s="30" t="s">
        <v>42</v>
      </c>
      <c r="E291" s="31" t="s">
        <v>550</v>
      </c>
    </row>
    <row r="292" spans="1:5" ht="63.75">
      <c r="A292" t="s">
        <v>43</v>
      </c>
      <c r="E292" s="29" t="s">
        <v>551</v>
      </c>
    </row>
    <row r="293" spans="1:16" ht="12.75">
      <c r="A293" s="19" t="s">
        <v>35</v>
      </c>
      <c s="23" t="s">
        <v>552</v>
      </c>
      <c s="23" t="s">
        <v>553</v>
      </c>
      <c s="19" t="s">
        <v>37</v>
      </c>
      <c s="24" t="s">
        <v>554</v>
      </c>
      <c s="25" t="s">
        <v>86</v>
      </c>
      <c s="26">
        <v>6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40</v>
      </c>
      <c r="E294" s="29" t="s">
        <v>555</v>
      </c>
    </row>
    <row r="295" spans="1:5" ht="12.75">
      <c r="A295" s="30" t="s">
        <v>42</v>
      </c>
      <c r="E295" s="31" t="s">
        <v>37</v>
      </c>
    </row>
    <row r="296" spans="1:5" ht="38.25">
      <c r="A296" t="s">
        <v>43</v>
      </c>
      <c r="E296" s="29" t="s">
        <v>556</v>
      </c>
    </row>
    <row r="297" spans="1:16" ht="12.75">
      <c r="A297" s="19" t="s">
        <v>35</v>
      </c>
      <c s="23" t="s">
        <v>557</v>
      </c>
      <c s="23" t="s">
        <v>558</v>
      </c>
      <c s="19" t="s">
        <v>37</v>
      </c>
      <c s="24" t="s">
        <v>559</v>
      </c>
      <c s="25" t="s">
        <v>86</v>
      </c>
      <c s="26">
        <v>2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12.75">
      <c r="A298" s="28" t="s">
        <v>40</v>
      </c>
      <c r="E298" s="29" t="s">
        <v>560</v>
      </c>
    </row>
    <row r="299" spans="1:5" ht="12.75">
      <c r="A299" s="30" t="s">
        <v>42</v>
      </c>
      <c r="E299" s="31" t="s">
        <v>37</v>
      </c>
    </row>
    <row r="300" spans="1:5" ht="25.5">
      <c r="A300" t="s">
        <v>43</v>
      </c>
      <c r="E300" s="29" t="s">
        <v>561</v>
      </c>
    </row>
    <row r="301" spans="1:16" ht="25.5">
      <c r="A301" s="19" t="s">
        <v>35</v>
      </c>
      <c s="23" t="s">
        <v>562</v>
      </c>
      <c s="23" t="s">
        <v>563</v>
      </c>
      <c s="19" t="s">
        <v>37</v>
      </c>
      <c s="24" t="s">
        <v>564</v>
      </c>
      <c s="25" t="s">
        <v>86</v>
      </c>
      <c s="26">
        <v>2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12.75">
      <c r="A302" s="28" t="s">
        <v>40</v>
      </c>
      <c r="E302" s="29" t="s">
        <v>565</v>
      </c>
    </row>
    <row r="303" spans="1:5" ht="12.75">
      <c r="A303" s="30" t="s">
        <v>42</v>
      </c>
      <c r="E303" s="31" t="s">
        <v>37</v>
      </c>
    </row>
    <row r="304" spans="1:5" ht="25.5">
      <c r="A304" t="s">
        <v>43</v>
      </c>
      <c r="E304" s="29" t="s">
        <v>140</v>
      </c>
    </row>
    <row r="305" spans="1:16" ht="25.5">
      <c r="A305" s="19" t="s">
        <v>35</v>
      </c>
      <c s="23" t="s">
        <v>566</v>
      </c>
      <c s="23" t="s">
        <v>148</v>
      </c>
      <c s="19" t="s">
        <v>37</v>
      </c>
      <c s="24" t="s">
        <v>149</v>
      </c>
      <c s="25" t="s">
        <v>150</v>
      </c>
      <c s="26">
        <v>42.55</v>
      </c>
      <c s="27">
        <v>0</v>
      </c>
      <c s="27">
        <f>ROUND(ROUND(H305,2)*ROUND(G305,3),2)</f>
      </c>
      <c r="O305">
        <f>(I305*21)/100</f>
      </c>
      <c t="s">
        <v>13</v>
      </c>
    </row>
    <row r="306" spans="1:5" ht="12.75">
      <c r="A306" s="28" t="s">
        <v>40</v>
      </c>
      <c r="E306" s="29" t="s">
        <v>457</v>
      </c>
    </row>
    <row r="307" spans="1:5" ht="76.5">
      <c r="A307" s="30" t="s">
        <v>42</v>
      </c>
      <c r="E307" s="31" t="s">
        <v>567</v>
      </c>
    </row>
    <row r="308" spans="1:5" ht="38.25">
      <c r="A308" t="s">
        <v>43</v>
      </c>
      <c r="E308" s="29" t="s">
        <v>153</v>
      </c>
    </row>
    <row r="309" spans="1:16" ht="25.5">
      <c r="A309" s="19" t="s">
        <v>35</v>
      </c>
      <c s="23" t="s">
        <v>568</v>
      </c>
      <c s="23" t="s">
        <v>569</v>
      </c>
      <c s="19" t="s">
        <v>37</v>
      </c>
      <c s="24" t="s">
        <v>570</v>
      </c>
      <c s="25" t="s">
        <v>150</v>
      </c>
      <c s="26">
        <v>42.55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12.75">
      <c r="A310" s="28" t="s">
        <v>40</v>
      </c>
      <c r="E310" s="29" t="s">
        <v>457</v>
      </c>
    </row>
    <row r="311" spans="1:5" ht="76.5">
      <c r="A311" s="30" t="s">
        <v>42</v>
      </c>
      <c r="E311" s="31" t="s">
        <v>567</v>
      </c>
    </row>
    <row r="312" spans="1:5" ht="38.25">
      <c r="A312" t="s">
        <v>43</v>
      </c>
      <c r="E312" s="29" t="s">
        <v>153</v>
      </c>
    </row>
    <row r="313" spans="1:16" ht="12.75">
      <c r="A313" s="19" t="s">
        <v>35</v>
      </c>
      <c s="23" t="s">
        <v>571</v>
      </c>
      <c s="23" t="s">
        <v>572</v>
      </c>
      <c s="19" t="s">
        <v>37</v>
      </c>
      <c s="24" t="s">
        <v>573</v>
      </c>
      <c s="25" t="s">
        <v>123</v>
      </c>
      <c s="26">
        <v>12.4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12.75">
      <c r="A314" s="28" t="s">
        <v>40</v>
      </c>
      <c r="E314" s="29" t="s">
        <v>574</v>
      </c>
    </row>
    <row r="315" spans="1:5" ht="63.75">
      <c r="A315" s="30" t="s">
        <v>42</v>
      </c>
      <c r="E315" s="31" t="s">
        <v>575</v>
      </c>
    </row>
    <row r="316" spans="1:5" ht="51">
      <c r="A316" t="s">
        <v>43</v>
      </c>
      <c r="E316" s="29" t="s">
        <v>576</v>
      </c>
    </row>
    <row r="317" spans="1:16" ht="12.75">
      <c r="A317" s="19" t="s">
        <v>35</v>
      </c>
      <c s="23" t="s">
        <v>577</v>
      </c>
      <c s="23" t="s">
        <v>578</v>
      </c>
      <c s="19" t="s">
        <v>37</v>
      </c>
      <c s="24" t="s">
        <v>579</v>
      </c>
      <c s="25" t="s">
        <v>123</v>
      </c>
      <c s="26">
        <v>4.75</v>
      </c>
      <c s="27">
        <v>0</v>
      </c>
      <c s="27">
        <f>ROUND(ROUND(H317,2)*ROUND(G317,3),2)</f>
      </c>
      <c r="O317">
        <f>(I317*21)/100</f>
      </c>
      <c t="s">
        <v>13</v>
      </c>
    </row>
    <row r="318" spans="1:5" ht="12.75">
      <c r="A318" s="28" t="s">
        <v>40</v>
      </c>
      <c r="E318" s="29" t="s">
        <v>580</v>
      </c>
    </row>
    <row r="319" spans="1:5" ht="63.75">
      <c r="A319" s="30" t="s">
        <v>42</v>
      </c>
      <c r="E319" s="31" t="s">
        <v>581</v>
      </c>
    </row>
    <row r="320" spans="1:5" ht="51">
      <c r="A320" t="s">
        <v>43</v>
      </c>
      <c r="E320" s="29" t="s">
        <v>576</v>
      </c>
    </row>
    <row r="321" spans="1:16" ht="12.75">
      <c r="A321" s="19" t="s">
        <v>35</v>
      </c>
      <c s="23" t="s">
        <v>582</v>
      </c>
      <c s="23" t="s">
        <v>583</v>
      </c>
      <c s="19" t="s">
        <v>37</v>
      </c>
      <c s="24" t="s">
        <v>584</v>
      </c>
      <c s="25" t="s">
        <v>123</v>
      </c>
      <c s="26">
        <v>28.98</v>
      </c>
      <c s="27">
        <v>0</v>
      </c>
      <c s="27">
        <f>ROUND(ROUND(H321,2)*ROUND(G321,3),2)</f>
      </c>
      <c r="O321">
        <f>(I321*21)/100</f>
      </c>
      <c t="s">
        <v>13</v>
      </c>
    </row>
    <row r="322" spans="1:5" ht="12.75">
      <c r="A322" s="28" t="s">
        <v>40</v>
      </c>
      <c r="E322" s="29" t="s">
        <v>585</v>
      </c>
    </row>
    <row r="323" spans="1:5" ht="51">
      <c r="A323" s="30" t="s">
        <v>42</v>
      </c>
      <c r="E323" s="31" t="s">
        <v>586</v>
      </c>
    </row>
    <row r="324" spans="1:5" ht="25.5">
      <c r="A324" t="s">
        <v>43</v>
      </c>
      <c r="E324" s="29" t="s">
        <v>587</v>
      </c>
    </row>
    <row r="325" spans="1:16" ht="12.75">
      <c r="A325" s="19" t="s">
        <v>35</v>
      </c>
      <c s="23" t="s">
        <v>588</v>
      </c>
      <c s="23" t="s">
        <v>589</v>
      </c>
      <c s="19" t="s">
        <v>37</v>
      </c>
      <c s="24" t="s">
        <v>590</v>
      </c>
      <c s="25" t="s">
        <v>123</v>
      </c>
      <c s="26">
        <v>46.8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12.75">
      <c r="A326" s="28" t="s">
        <v>40</v>
      </c>
      <c r="E326" s="29" t="s">
        <v>591</v>
      </c>
    </row>
    <row r="327" spans="1:5" ht="63.75">
      <c r="A327" s="30" t="s">
        <v>42</v>
      </c>
      <c r="E327" s="31" t="s">
        <v>592</v>
      </c>
    </row>
    <row r="328" spans="1:5" ht="25.5">
      <c r="A328" t="s">
        <v>43</v>
      </c>
      <c r="E328" s="29" t="s">
        <v>587</v>
      </c>
    </row>
    <row r="329" spans="1:16" ht="12.75">
      <c r="A329" s="19" t="s">
        <v>35</v>
      </c>
      <c s="23" t="s">
        <v>593</v>
      </c>
      <c s="23" t="s">
        <v>594</v>
      </c>
      <c s="19" t="s">
        <v>37</v>
      </c>
      <c s="24" t="s">
        <v>595</v>
      </c>
      <c s="25" t="s">
        <v>150</v>
      </c>
      <c s="26">
        <v>7.945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40</v>
      </c>
      <c r="E330" s="29" t="s">
        <v>596</v>
      </c>
    </row>
    <row r="331" spans="1:5" ht="51">
      <c r="A331" s="30" t="s">
        <v>42</v>
      </c>
      <c r="E331" s="31" t="s">
        <v>597</v>
      </c>
    </row>
    <row r="332" spans="1:5" ht="25.5">
      <c r="A332" t="s">
        <v>43</v>
      </c>
      <c r="E332" s="29" t="s">
        <v>598</v>
      </c>
    </row>
    <row r="333" spans="1:16" ht="12.75">
      <c r="A333" s="19" t="s">
        <v>35</v>
      </c>
      <c s="23" t="s">
        <v>599</v>
      </c>
      <c s="23" t="s">
        <v>600</v>
      </c>
      <c s="19" t="s">
        <v>37</v>
      </c>
      <c s="24" t="s">
        <v>601</v>
      </c>
      <c s="25" t="s">
        <v>123</v>
      </c>
      <c s="26">
        <v>46.8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12.75">
      <c r="A334" s="28" t="s">
        <v>40</v>
      </c>
      <c r="E334" s="29" t="s">
        <v>591</v>
      </c>
    </row>
    <row r="335" spans="1:5" ht="12.75">
      <c r="A335" s="30" t="s">
        <v>42</v>
      </c>
      <c r="E335" s="31" t="s">
        <v>602</v>
      </c>
    </row>
    <row r="336" spans="1:5" ht="38.25">
      <c r="A336" t="s">
        <v>43</v>
      </c>
      <c r="E336" s="29" t="s">
        <v>603</v>
      </c>
    </row>
    <row r="337" spans="1:16" ht="12.75">
      <c r="A337" s="19" t="s">
        <v>35</v>
      </c>
      <c s="23" t="s">
        <v>604</v>
      </c>
      <c s="23" t="s">
        <v>605</v>
      </c>
      <c s="19" t="s">
        <v>37</v>
      </c>
      <c s="24" t="s">
        <v>606</v>
      </c>
      <c s="25" t="s">
        <v>86</v>
      </c>
      <c s="26">
        <v>1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12.75">
      <c r="A338" s="28" t="s">
        <v>40</v>
      </c>
      <c r="E338" s="29" t="s">
        <v>607</v>
      </c>
    </row>
    <row r="339" spans="1:5" ht="12.75">
      <c r="A339" s="30" t="s">
        <v>42</v>
      </c>
      <c r="E339" s="31" t="s">
        <v>37</v>
      </c>
    </row>
    <row r="340" spans="1:5" ht="267.75">
      <c r="A340" t="s">
        <v>43</v>
      </c>
      <c r="E340" s="29" t="s">
        <v>608</v>
      </c>
    </row>
    <row r="341" spans="1:16" ht="12.75">
      <c r="A341" s="19" t="s">
        <v>35</v>
      </c>
      <c s="23" t="s">
        <v>609</v>
      </c>
      <c s="23" t="s">
        <v>610</v>
      </c>
      <c s="19" t="s">
        <v>37</v>
      </c>
      <c s="24" t="s">
        <v>611</v>
      </c>
      <c s="25" t="s">
        <v>86</v>
      </c>
      <c s="26">
        <v>2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12.75">
      <c r="A342" s="28" t="s">
        <v>40</v>
      </c>
      <c r="E342" s="29" t="s">
        <v>612</v>
      </c>
    </row>
    <row r="343" spans="1:5" ht="12.75">
      <c r="A343" s="30" t="s">
        <v>42</v>
      </c>
      <c r="E343" s="31" t="s">
        <v>37</v>
      </c>
    </row>
    <row r="344" spans="1:5" ht="267.75">
      <c r="A344" t="s">
        <v>43</v>
      </c>
      <c r="E344" s="29" t="s">
        <v>613</v>
      </c>
    </row>
    <row r="345" spans="1:16" ht="12.75">
      <c r="A345" s="19" t="s">
        <v>35</v>
      </c>
      <c s="23" t="s">
        <v>614</v>
      </c>
      <c s="23" t="s">
        <v>615</v>
      </c>
      <c s="19" t="s">
        <v>37</v>
      </c>
      <c s="24" t="s">
        <v>616</v>
      </c>
      <c s="25" t="s">
        <v>205</v>
      </c>
      <c s="26">
        <v>185.8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12.75">
      <c r="A346" s="28" t="s">
        <v>40</v>
      </c>
      <c r="E346" s="29" t="s">
        <v>617</v>
      </c>
    </row>
    <row r="347" spans="1:5" ht="102">
      <c r="A347" s="30" t="s">
        <v>42</v>
      </c>
      <c r="E347" s="31" t="s">
        <v>618</v>
      </c>
    </row>
    <row r="348" spans="1:5" ht="102">
      <c r="A348" t="s">
        <v>43</v>
      </c>
      <c r="E348" s="29" t="s">
        <v>619</v>
      </c>
    </row>
    <row r="349" spans="1:16" ht="12.75">
      <c r="A349" s="19" t="s">
        <v>35</v>
      </c>
      <c s="23" t="s">
        <v>620</v>
      </c>
      <c s="23" t="s">
        <v>621</v>
      </c>
      <c s="19" t="s">
        <v>37</v>
      </c>
      <c s="24" t="s">
        <v>622</v>
      </c>
      <c s="25" t="s">
        <v>205</v>
      </c>
      <c s="26">
        <v>75.812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12.75">
      <c r="A350" s="28" t="s">
        <v>40</v>
      </c>
      <c r="E350" s="29" t="s">
        <v>623</v>
      </c>
    </row>
    <row r="351" spans="1:5" ht="140.25">
      <c r="A351" s="30" t="s">
        <v>42</v>
      </c>
      <c r="E351" s="31" t="s">
        <v>624</v>
      </c>
    </row>
    <row r="352" spans="1:5" ht="102">
      <c r="A352" t="s">
        <v>43</v>
      </c>
      <c r="E352" s="29" t="s">
        <v>619</v>
      </c>
    </row>
    <row r="353" spans="1:16" ht="12.75">
      <c r="A353" s="19" t="s">
        <v>35</v>
      </c>
      <c s="23" t="s">
        <v>625</v>
      </c>
      <c s="23" t="s">
        <v>626</v>
      </c>
      <c s="19" t="s">
        <v>37</v>
      </c>
      <c s="24" t="s">
        <v>627</v>
      </c>
      <c s="25" t="s">
        <v>150</v>
      </c>
      <c s="26">
        <v>121.22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12.75">
      <c r="A354" s="28" t="s">
        <v>40</v>
      </c>
      <c r="E354" s="29" t="s">
        <v>628</v>
      </c>
    </row>
    <row r="355" spans="1:5" ht="76.5">
      <c r="A355" s="30" t="s">
        <v>42</v>
      </c>
      <c r="E355" s="31" t="s">
        <v>629</v>
      </c>
    </row>
    <row r="356" spans="1:5" ht="76.5">
      <c r="A356" t="s">
        <v>43</v>
      </c>
      <c r="E356" s="29" t="s">
        <v>630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0+O8+O17+O30+O71+O88+O105+O114+O143+O160+O169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631</v>
      </c>
      <c s="36">
        <f>0+I8+I17+I30+I71+I88+I105+I114+I143+I160+I169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631</v>
      </c>
      <c s="5"/>
      <c s="14" t="s">
        <v>632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187</v>
      </c>
      <c s="19" t="s">
        <v>53</v>
      </c>
      <c s="24" t="s">
        <v>188</v>
      </c>
      <c s="25" t="s">
        <v>189</v>
      </c>
      <c s="26">
        <v>252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633</v>
      </c>
    </row>
    <row r="11" spans="1:5" ht="12.75">
      <c r="A11" s="30" t="s">
        <v>42</v>
      </c>
      <c r="E11" s="31" t="s">
        <v>634</v>
      </c>
    </row>
    <row r="12" spans="1:5" ht="25.5">
      <c r="A12" t="s">
        <v>43</v>
      </c>
      <c r="E12" s="29" t="s">
        <v>191</v>
      </c>
    </row>
    <row r="13" spans="1:16" ht="12.75">
      <c r="A13" s="19" t="s">
        <v>35</v>
      </c>
      <c s="23" t="s">
        <v>13</v>
      </c>
      <c s="23" t="s">
        <v>187</v>
      </c>
      <c s="19" t="s">
        <v>57</v>
      </c>
      <c s="24" t="s">
        <v>188</v>
      </c>
      <c s="25" t="s">
        <v>189</v>
      </c>
      <c s="26">
        <v>232.7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194</v>
      </c>
    </row>
    <row r="15" spans="1:5" ht="12.75">
      <c r="A15" s="30" t="s">
        <v>42</v>
      </c>
      <c r="E15" s="31" t="s">
        <v>635</v>
      </c>
    </row>
    <row r="16" spans="1:5" ht="25.5">
      <c r="A16" t="s">
        <v>43</v>
      </c>
      <c r="E16" s="29" t="s">
        <v>191</v>
      </c>
    </row>
    <row r="17" spans="1:18" ht="12.75" customHeight="1">
      <c r="A17" s="5" t="s">
        <v>33</v>
      </c>
      <c s="5"/>
      <c s="34" t="s">
        <v>19</v>
      </c>
      <c s="5"/>
      <c s="21" t="s">
        <v>102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237</v>
      </c>
      <c s="19" t="s">
        <v>37</v>
      </c>
      <c s="24" t="s">
        <v>238</v>
      </c>
      <c s="25" t="s">
        <v>205</v>
      </c>
      <c s="26">
        <v>78.68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239</v>
      </c>
    </row>
    <row r="20" spans="1:5" ht="12.75">
      <c r="A20" s="30" t="s">
        <v>42</v>
      </c>
      <c r="E20" s="31" t="s">
        <v>636</v>
      </c>
    </row>
    <row r="21" spans="1:5" ht="306">
      <c r="A21" t="s">
        <v>43</v>
      </c>
      <c r="E21" s="29" t="s">
        <v>241</v>
      </c>
    </row>
    <row r="22" spans="1:16" ht="12.75">
      <c r="A22" s="19" t="s">
        <v>35</v>
      </c>
      <c s="23" t="s">
        <v>23</v>
      </c>
      <c s="23" t="s">
        <v>242</v>
      </c>
      <c s="19" t="s">
        <v>37</v>
      </c>
      <c s="24" t="s">
        <v>243</v>
      </c>
      <c s="25" t="s">
        <v>205</v>
      </c>
      <c s="26">
        <v>140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637</v>
      </c>
    </row>
    <row r="24" spans="1:5" ht="51">
      <c r="A24" s="30" t="s">
        <v>42</v>
      </c>
      <c r="E24" s="31" t="s">
        <v>638</v>
      </c>
    </row>
    <row r="25" spans="1:5" ht="318.75">
      <c r="A25" t="s">
        <v>43</v>
      </c>
      <c r="E25" s="29" t="s">
        <v>246</v>
      </c>
    </row>
    <row r="26" spans="1:16" ht="12.75">
      <c r="A26" s="19" t="s">
        <v>35</v>
      </c>
      <c s="23" t="s">
        <v>25</v>
      </c>
      <c s="23" t="s">
        <v>639</v>
      </c>
      <c s="19" t="s">
        <v>37</v>
      </c>
      <c s="24" t="s">
        <v>640</v>
      </c>
      <c s="25" t="s">
        <v>205</v>
      </c>
      <c s="26">
        <v>78.68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641</v>
      </c>
    </row>
    <row r="28" spans="1:5" ht="12.75">
      <c r="A28" s="30" t="s">
        <v>42</v>
      </c>
      <c r="E28" s="31" t="s">
        <v>642</v>
      </c>
    </row>
    <row r="29" spans="1:5" ht="229.5">
      <c r="A29" t="s">
        <v>43</v>
      </c>
      <c r="E29" s="29" t="s">
        <v>643</v>
      </c>
    </row>
    <row r="30" spans="1:18" ht="12.75" customHeight="1">
      <c r="A30" s="5" t="s">
        <v>33</v>
      </c>
      <c s="5"/>
      <c s="34" t="s">
        <v>13</v>
      </c>
      <c s="5"/>
      <c s="21" t="s">
        <v>273</v>
      </c>
      <c s="5"/>
      <c s="5"/>
      <c s="5"/>
      <c s="35">
        <f>0+Q30</f>
      </c>
      <c r="O30">
        <f>0+R30</f>
      </c>
      <c r="Q30">
        <f>0+I31+I35+I39+I43+I47+I51+I55+I59+I63+I67</f>
      </c>
      <c>
        <f>0+O31+O35+O39+O43+O47+O51+O55+O59+O63+O67</f>
      </c>
    </row>
    <row r="31" spans="1:16" ht="12.75">
      <c r="A31" s="19" t="s">
        <v>35</v>
      </c>
      <c s="23" t="s">
        <v>27</v>
      </c>
      <c s="23" t="s">
        <v>274</v>
      </c>
      <c s="19" t="s">
        <v>37</v>
      </c>
      <c s="24" t="s">
        <v>275</v>
      </c>
      <c s="25" t="s">
        <v>123</v>
      </c>
      <c s="26">
        <v>56.3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644</v>
      </c>
    </row>
    <row r="33" spans="1:5" ht="12.75">
      <c r="A33" s="30" t="s">
        <v>42</v>
      </c>
      <c r="E33" s="31" t="s">
        <v>645</v>
      </c>
    </row>
    <row r="34" spans="1:5" ht="165.75">
      <c r="A34" t="s">
        <v>43</v>
      </c>
      <c r="E34" s="29" t="s">
        <v>278</v>
      </c>
    </row>
    <row r="35" spans="1:16" ht="12.75">
      <c r="A35" s="19" t="s">
        <v>35</v>
      </c>
      <c s="23" t="s">
        <v>61</v>
      </c>
      <c s="23" t="s">
        <v>285</v>
      </c>
      <c s="19" t="s">
        <v>37</v>
      </c>
      <c s="24" t="s">
        <v>286</v>
      </c>
      <c s="25" t="s">
        <v>189</v>
      </c>
      <c s="26">
        <v>0.687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646</v>
      </c>
    </row>
    <row r="37" spans="1:5" ht="12.75">
      <c r="A37" s="30" t="s">
        <v>42</v>
      </c>
      <c r="E37" s="31" t="s">
        <v>647</v>
      </c>
    </row>
    <row r="38" spans="1:5" ht="38.25">
      <c r="A38" t="s">
        <v>43</v>
      </c>
      <c r="E38" s="29" t="s">
        <v>289</v>
      </c>
    </row>
    <row r="39" spans="1:16" ht="12.75">
      <c r="A39" s="19" t="s">
        <v>35</v>
      </c>
      <c s="23" t="s">
        <v>64</v>
      </c>
      <c s="23" t="s">
        <v>291</v>
      </c>
      <c s="19" t="s">
        <v>37</v>
      </c>
      <c s="24" t="s">
        <v>292</v>
      </c>
      <c s="25" t="s">
        <v>150</v>
      </c>
      <c s="26">
        <v>12.6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293</v>
      </c>
    </row>
    <row r="41" spans="1:5" ht="12.75">
      <c r="A41" s="30" t="s">
        <v>42</v>
      </c>
      <c r="E41" s="31" t="s">
        <v>648</v>
      </c>
    </row>
    <row r="42" spans="1:5" ht="25.5">
      <c r="A42" t="s">
        <v>43</v>
      </c>
      <c r="E42" s="29" t="s">
        <v>295</v>
      </c>
    </row>
    <row r="43" spans="1:16" ht="12.75">
      <c r="A43" s="19" t="s">
        <v>35</v>
      </c>
      <c s="23" t="s">
        <v>30</v>
      </c>
      <c s="23" t="s">
        <v>297</v>
      </c>
      <c s="19" t="s">
        <v>37</v>
      </c>
      <c s="24" t="s">
        <v>298</v>
      </c>
      <c s="25" t="s">
        <v>123</v>
      </c>
      <c s="26">
        <v>114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299</v>
      </c>
    </row>
    <row r="45" spans="1:5" ht="12.75">
      <c r="A45" s="30" t="s">
        <v>42</v>
      </c>
      <c r="E45" s="31" t="s">
        <v>649</v>
      </c>
    </row>
    <row r="46" spans="1:5" ht="51">
      <c r="A46" t="s">
        <v>43</v>
      </c>
      <c r="E46" s="29" t="s">
        <v>301</v>
      </c>
    </row>
    <row r="47" spans="1:16" ht="25.5">
      <c r="A47" s="19" t="s">
        <v>35</v>
      </c>
      <c s="23" t="s">
        <v>32</v>
      </c>
      <c s="23" t="s">
        <v>650</v>
      </c>
      <c s="19" t="s">
        <v>37</v>
      </c>
      <c s="24" t="s">
        <v>651</v>
      </c>
      <c s="25" t="s">
        <v>123</v>
      </c>
      <c s="26">
        <v>114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12.75">
      <c r="A49" s="30" t="s">
        <v>42</v>
      </c>
      <c r="E49" s="31" t="s">
        <v>37</v>
      </c>
    </row>
    <row r="50" spans="1:5" ht="63.75">
      <c r="A50" t="s">
        <v>43</v>
      </c>
      <c r="E50" s="29" t="s">
        <v>307</v>
      </c>
    </row>
    <row r="51" spans="1:16" ht="12.75">
      <c r="A51" s="19" t="s">
        <v>35</v>
      </c>
      <c s="23" t="s">
        <v>75</v>
      </c>
      <c s="23" t="s">
        <v>652</v>
      </c>
      <c s="19" t="s">
        <v>37</v>
      </c>
      <c s="24" t="s">
        <v>653</v>
      </c>
      <c s="25" t="s">
        <v>123</v>
      </c>
      <c s="26">
        <v>10.4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311</v>
      </c>
    </row>
    <row r="53" spans="1:5" ht="12.75">
      <c r="A53" s="30" t="s">
        <v>42</v>
      </c>
      <c r="E53" s="31" t="s">
        <v>654</v>
      </c>
    </row>
    <row r="54" spans="1:5" ht="191.25">
      <c r="A54" t="s">
        <v>43</v>
      </c>
      <c r="E54" s="29" t="s">
        <v>313</v>
      </c>
    </row>
    <row r="55" spans="1:16" ht="12.75">
      <c r="A55" s="19" t="s">
        <v>35</v>
      </c>
      <c s="23" t="s">
        <v>79</v>
      </c>
      <c s="23" t="s">
        <v>655</v>
      </c>
      <c s="19" t="s">
        <v>37</v>
      </c>
      <c s="24" t="s">
        <v>656</v>
      </c>
      <c s="25" t="s">
        <v>205</v>
      </c>
      <c s="26">
        <v>45.04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317</v>
      </c>
    </row>
    <row r="57" spans="1:5" ht="12.75">
      <c r="A57" s="30" t="s">
        <v>42</v>
      </c>
      <c r="E57" s="31" t="s">
        <v>657</v>
      </c>
    </row>
    <row r="58" spans="1:5" ht="369.75">
      <c r="A58" t="s">
        <v>43</v>
      </c>
      <c r="E58" s="29" t="s">
        <v>319</v>
      </c>
    </row>
    <row r="59" spans="1:16" ht="12.75">
      <c r="A59" s="19" t="s">
        <v>35</v>
      </c>
      <c s="23" t="s">
        <v>81</v>
      </c>
      <c s="23" t="s">
        <v>321</v>
      </c>
      <c s="19" t="s">
        <v>37</v>
      </c>
      <c s="24" t="s">
        <v>322</v>
      </c>
      <c s="25" t="s">
        <v>189</v>
      </c>
      <c s="26">
        <v>6.756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658</v>
      </c>
    </row>
    <row r="61" spans="1:5" ht="12.75">
      <c r="A61" s="30" t="s">
        <v>42</v>
      </c>
      <c r="E61" s="31" t="s">
        <v>659</v>
      </c>
    </row>
    <row r="62" spans="1:5" ht="267.75">
      <c r="A62" t="s">
        <v>43</v>
      </c>
      <c r="E62" s="29" t="s">
        <v>325</v>
      </c>
    </row>
    <row r="63" spans="1:16" ht="12.75">
      <c r="A63" s="19" t="s">
        <v>35</v>
      </c>
      <c s="23" t="s">
        <v>83</v>
      </c>
      <c s="23" t="s">
        <v>327</v>
      </c>
      <c s="19" t="s">
        <v>37</v>
      </c>
      <c s="24" t="s">
        <v>328</v>
      </c>
      <c s="25" t="s">
        <v>150</v>
      </c>
      <c s="26">
        <v>101.34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329</v>
      </c>
    </row>
    <row r="65" spans="1:5" ht="12.75">
      <c r="A65" s="30" t="s">
        <v>42</v>
      </c>
      <c r="E65" s="31" t="s">
        <v>660</v>
      </c>
    </row>
    <row r="66" spans="1:5" ht="102">
      <c r="A66" t="s">
        <v>43</v>
      </c>
      <c r="E66" s="29" t="s">
        <v>331</v>
      </c>
    </row>
    <row r="67" spans="1:16" ht="12.75">
      <c r="A67" s="19" t="s">
        <v>35</v>
      </c>
      <c s="23" t="s">
        <v>89</v>
      </c>
      <c s="23" t="s">
        <v>333</v>
      </c>
      <c s="19" t="s">
        <v>37</v>
      </c>
      <c s="24" t="s">
        <v>334</v>
      </c>
      <c s="25" t="s">
        <v>150</v>
      </c>
      <c s="26">
        <v>61.93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661</v>
      </c>
    </row>
    <row r="69" spans="1:5" ht="12.75">
      <c r="A69" s="30" t="s">
        <v>42</v>
      </c>
      <c r="E69" s="31" t="s">
        <v>662</v>
      </c>
    </row>
    <row r="70" spans="1:5" ht="102">
      <c r="A70" t="s">
        <v>43</v>
      </c>
      <c r="E70" s="29" t="s">
        <v>337</v>
      </c>
    </row>
    <row r="71" spans="1:18" ht="12.75" customHeight="1">
      <c r="A71" s="5" t="s">
        <v>33</v>
      </c>
      <c s="5"/>
      <c s="34" t="s">
        <v>12</v>
      </c>
      <c s="5"/>
      <c s="21" t="s">
        <v>338</v>
      </c>
      <c s="5"/>
      <c s="5"/>
      <c s="5"/>
      <c s="35">
        <f>0+Q71</f>
      </c>
      <c r="O71">
        <f>0+R71</f>
      </c>
      <c r="Q71">
        <f>0+I72+I76+I80+I84</f>
      </c>
      <c>
        <f>0+O72+O76+O80+O84</f>
      </c>
    </row>
    <row r="72" spans="1:16" ht="12.75">
      <c r="A72" s="19" t="s">
        <v>35</v>
      </c>
      <c s="23" t="s">
        <v>94</v>
      </c>
      <c s="23" t="s">
        <v>347</v>
      </c>
      <c s="19" t="s">
        <v>37</v>
      </c>
      <c s="24" t="s">
        <v>348</v>
      </c>
      <c s="25" t="s">
        <v>205</v>
      </c>
      <c s="26">
        <v>22.48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663</v>
      </c>
    </row>
    <row r="74" spans="1:5" ht="12.75">
      <c r="A74" s="30" t="s">
        <v>42</v>
      </c>
      <c r="E74" s="31" t="s">
        <v>664</v>
      </c>
    </row>
    <row r="75" spans="1:5" ht="382.5">
      <c r="A75" t="s">
        <v>43</v>
      </c>
      <c r="E75" s="29" t="s">
        <v>351</v>
      </c>
    </row>
    <row r="76" spans="1:16" ht="12.75">
      <c r="A76" s="19" t="s">
        <v>35</v>
      </c>
      <c s="23" t="s">
        <v>98</v>
      </c>
      <c s="23" t="s">
        <v>353</v>
      </c>
      <c s="19" t="s">
        <v>37</v>
      </c>
      <c s="24" t="s">
        <v>354</v>
      </c>
      <c s="25" t="s">
        <v>189</v>
      </c>
      <c s="26">
        <v>3.147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355</v>
      </c>
    </row>
    <row r="78" spans="1:5" ht="12.75">
      <c r="A78" s="30" t="s">
        <v>42</v>
      </c>
      <c r="E78" s="31" t="s">
        <v>665</v>
      </c>
    </row>
    <row r="79" spans="1:5" ht="242.25">
      <c r="A79" t="s">
        <v>43</v>
      </c>
      <c r="E79" s="29" t="s">
        <v>357</v>
      </c>
    </row>
    <row r="80" spans="1:16" ht="12.75">
      <c r="A80" s="19" t="s">
        <v>35</v>
      </c>
      <c s="23" t="s">
        <v>103</v>
      </c>
      <c s="23" t="s">
        <v>666</v>
      </c>
      <c s="19" t="s">
        <v>37</v>
      </c>
      <c s="24" t="s">
        <v>667</v>
      </c>
      <c s="25" t="s">
        <v>205</v>
      </c>
      <c s="26">
        <v>30.348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668</v>
      </c>
    </row>
    <row r="82" spans="1:5" ht="12.75">
      <c r="A82" s="30" t="s">
        <v>42</v>
      </c>
      <c r="E82" s="31" t="s">
        <v>669</v>
      </c>
    </row>
    <row r="83" spans="1:5" ht="229.5">
      <c r="A83" t="s">
        <v>43</v>
      </c>
      <c r="E83" s="29" t="s">
        <v>670</v>
      </c>
    </row>
    <row r="84" spans="1:16" ht="12.75">
      <c r="A84" s="19" t="s">
        <v>35</v>
      </c>
      <c s="23" t="s">
        <v>109</v>
      </c>
      <c s="23" t="s">
        <v>371</v>
      </c>
      <c s="19" t="s">
        <v>37</v>
      </c>
      <c s="24" t="s">
        <v>372</v>
      </c>
      <c s="25" t="s">
        <v>189</v>
      </c>
      <c s="26">
        <v>3.642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671</v>
      </c>
    </row>
    <row r="86" spans="1:5" ht="12.75">
      <c r="A86" s="30" t="s">
        <v>42</v>
      </c>
      <c r="E86" s="31" t="s">
        <v>672</v>
      </c>
    </row>
    <row r="87" spans="1:5" ht="267.75">
      <c r="A87" t="s">
        <v>43</v>
      </c>
      <c r="E87" s="29" t="s">
        <v>325</v>
      </c>
    </row>
    <row r="88" spans="1:18" ht="12.75" customHeight="1">
      <c r="A88" s="5" t="s">
        <v>33</v>
      </c>
      <c s="5"/>
      <c s="34" t="s">
        <v>23</v>
      </c>
      <c s="5"/>
      <c s="21" t="s">
        <v>395</v>
      </c>
      <c s="5"/>
      <c s="5"/>
      <c s="5"/>
      <c s="35">
        <f>0+Q88</f>
      </c>
      <c r="O88">
        <f>0+R88</f>
      </c>
      <c r="Q88">
        <f>0+I89+I93+I97+I101</f>
      </c>
      <c>
        <f>0+O89+O93+O97+O101</f>
      </c>
    </row>
    <row r="89" spans="1:16" ht="12.75">
      <c r="A89" s="19" t="s">
        <v>35</v>
      </c>
      <c s="23" t="s">
        <v>114</v>
      </c>
      <c s="23" t="s">
        <v>397</v>
      </c>
      <c s="19" t="s">
        <v>37</v>
      </c>
      <c s="24" t="s">
        <v>398</v>
      </c>
      <c s="25" t="s">
        <v>205</v>
      </c>
      <c s="26">
        <v>21.497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673</v>
      </c>
    </row>
    <row r="91" spans="1:5" ht="63.75">
      <c r="A91" s="30" t="s">
        <v>42</v>
      </c>
      <c r="E91" s="31" t="s">
        <v>674</v>
      </c>
    </row>
    <row r="92" spans="1:5" ht="369.75">
      <c r="A92" t="s">
        <v>43</v>
      </c>
      <c r="E92" s="29" t="s">
        <v>369</v>
      </c>
    </row>
    <row r="93" spans="1:16" ht="12.75">
      <c r="A93" s="19" t="s">
        <v>35</v>
      </c>
      <c s="23" t="s">
        <v>120</v>
      </c>
      <c s="23" t="s">
        <v>402</v>
      </c>
      <c s="19" t="s">
        <v>37</v>
      </c>
      <c s="24" t="s">
        <v>403</v>
      </c>
      <c s="25" t="s">
        <v>205</v>
      </c>
      <c s="26">
        <v>5.901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404</v>
      </c>
    </row>
    <row r="95" spans="1:5" ht="12.75">
      <c r="A95" s="30" t="s">
        <v>42</v>
      </c>
      <c r="E95" s="31" t="s">
        <v>675</v>
      </c>
    </row>
    <row r="96" spans="1:5" ht="25.5">
      <c r="A96" t="s">
        <v>43</v>
      </c>
      <c r="E96" s="29" t="s">
        <v>406</v>
      </c>
    </row>
    <row r="97" spans="1:16" ht="12.75">
      <c r="A97" s="19" t="s">
        <v>35</v>
      </c>
      <c s="23" t="s">
        <v>126</v>
      </c>
      <c s="23" t="s">
        <v>414</v>
      </c>
      <c s="19" t="s">
        <v>37</v>
      </c>
      <c s="24" t="s">
        <v>415</v>
      </c>
      <c s="25" t="s">
        <v>205</v>
      </c>
      <c s="26">
        <v>23.323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676</v>
      </c>
    </row>
    <row r="99" spans="1:5" ht="63.75">
      <c r="A99" s="30" t="s">
        <v>42</v>
      </c>
      <c r="E99" s="31" t="s">
        <v>677</v>
      </c>
    </row>
    <row r="100" spans="1:5" ht="102">
      <c r="A100" t="s">
        <v>43</v>
      </c>
      <c r="E100" s="29" t="s">
        <v>418</v>
      </c>
    </row>
    <row r="101" spans="1:16" ht="12.75">
      <c r="A101" s="19" t="s">
        <v>35</v>
      </c>
      <c s="23" t="s">
        <v>284</v>
      </c>
      <c s="23" t="s">
        <v>420</v>
      </c>
      <c s="19" t="s">
        <v>37</v>
      </c>
      <c s="24" t="s">
        <v>421</v>
      </c>
      <c s="25" t="s">
        <v>205</v>
      </c>
      <c s="26">
        <v>16.576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678</v>
      </c>
    </row>
    <row r="103" spans="1:5" ht="12.75">
      <c r="A103" s="30" t="s">
        <v>42</v>
      </c>
      <c r="E103" s="31" t="s">
        <v>679</v>
      </c>
    </row>
    <row r="104" spans="1:5" ht="357">
      <c r="A104" t="s">
        <v>43</v>
      </c>
      <c r="E104" s="29" t="s">
        <v>424</v>
      </c>
    </row>
    <row r="105" spans="1:18" ht="12.75" customHeight="1">
      <c r="A105" s="5" t="s">
        <v>33</v>
      </c>
      <c s="5"/>
      <c s="34" t="s">
        <v>25</v>
      </c>
      <c s="5"/>
      <c s="21" t="s">
        <v>425</v>
      </c>
      <c s="5"/>
      <c s="5"/>
      <c s="5"/>
      <c s="35">
        <f>0+Q105</f>
      </c>
      <c r="O105">
        <f>0+R105</f>
      </c>
      <c r="Q105">
        <f>0+I106+I110</f>
      </c>
      <c>
        <f>0+O106+O110</f>
      </c>
    </row>
    <row r="106" spans="1:16" ht="12.75">
      <c r="A106" s="19" t="s">
        <v>35</v>
      </c>
      <c s="23" t="s">
        <v>290</v>
      </c>
      <c s="23" t="s">
        <v>486</v>
      </c>
      <c s="19" t="s">
        <v>37</v>
      </c>
      <c s="24" t="s">
        <v>487</v>
      </c>
      <c s="25" t="s">
        <v>123</v>
      </c>
      <c s="26">
        <v>56.2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488</v>
      </c>
    </row>
    <row r="108" spans="1:5" ht="12.75">
      <c r="A108" s="30" t="s">
        <v>42</v>
      </c>
      <c r="E108" s="31" t="s">
        <v>680</v>
      </c>
    </row>
    <row r="109" spans="1:5" ht="38.25">
      <c r="A109" t="s">
        <v>43</v>
      </c>
      <c r="E109" s="29" t="s">
        <v>490</v>
      </c>
    </row>
    <row r="110" spans="1:16" ht="12.75">
      <c r="A110" s="19" t="s">
        <v>35</v>
      </c>
      <c s="23" t="s">
        <v>296</v>
      </c>
      <c s="23" t="s">
        <v>492</v>
      </c>
      <c s="19" t="s">
        <v>37</v>
      </c>
      <c s="24" t="s">
        <v>493</v>
      </c>
      <c s="25" t="s">
        <v>123</v>
      </c>
      <c s="26">
        <v>56.2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488</v>
      </c>
    </row>
    <row r="112" spans="1:5" ht="12.75">
      <c r="A112" s="30" t="s">
        <v>42</v>
      </c>
      <c r="E112" s="31" t="s">
        <v>680</v>
      </c>
    </row>
    <row r="113" spans="1:5" ht="38.25">
      <c r="A113" t="s">
        <v>43</v>
      </c>
      <c r="E113" s="29" t="s">
        <v>490</v>
      </c>
    </row>
    <row r="114" spans="1:18" ht="12.75" customHeight="1">
      <c r="A114" s="5" t="s">
        <v>33</v>
      </c>
      <c s="5"/>
      <c s="34" t="s">
        <v>27</v>
      </c>
      <c s="5"/>
      <c s="21" t="s">
        <v>681</v>
      </c>
      <c s="5"/>
      <c s="5"/>
      <c s="5"/>
      <c s="35">
        <f>0+Q114</f>
      </c>
      <c r="O114">
        <f>0+R114</f>
      </c>
      <c r="Q114">
        <f>0+I115+I119+I123+I127+I131+I135+I139</f>
      </c>
      <c>
        <f>0+O115+O119+O123+O127+O131+O135+O139</f>
      </c>
    </row>
    <row r="115" spans="1:16" ht="25.5">
      <c r="A115" s="19" t="s">
        <v>35</v>
      </c>
      <c s="23" t="s">
        <v>302</v>
      </c>
      <c s="23" t="s">
        <v>682</v>
      </c>
      <c s="19" t="s">
        <v>37</v>
      </c>
      <c s="24" t="s">
        <v>683</v>
      </c>
      <c s="25" t="s">
        <v>150</v>
      </c>
      <c s="26">
        <v>22.6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684</v>
      </c>
    </row>
    <row r="117" spans="1:5" ht="12.75">
      <c r="A117" s="30" t="s">
        <v>42</v>
      </c>
      <c r="E117" s="31" t="s">
        <v>685</v>
      </c>
    </row>
    <row r="118" spans="1:5" ht="76.5">
      <c r="A118" t="s">
        <v>43</v>
      </c>
      <c r="E118" s="29" t="s">
        <v>686</v>
      </c>
    </row>
    <row r="119" spans="1:16" ht="25.5">
      <c r="A119" s="19" t="s">
        <v>35</v>
      </c>
      <c s="23" t="s">
        <v>308</v>
      </c>
      <c s="23" t="s">
        <v>687</v>
      </c>
      <c s="19" t="s">
        <v>37</v>
      </c>
      <c s="24" t="s">
        <v>688</v>
      </c>
      <c s="25" t="s">
        <v>150</v>
      </c>
      <c s="26">
        <v>13.56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689</v>
      </c>
    </row>
    <row r="121" spans="1:5" ht="12.75">
      <c r="A121" s="30" t="s">
        <v>42</v>
      </c>
      <c r="E121" s="31" t="s">
        <v>690</v>
      </c>
    </row>
    <row r="122" spans="1:5" ht="76.5">
      <c r="A122" t="s">
        <v>43</v>
      </c>
      <c r="E122" s="29" t="s">
        <v>686</v>
      </c>
    </row>
    <row r="123" spans="1:16" ht="25.5">
      <c r="A123" s="19" t="s">
        <v>35</v>
      </c>
      <c s="23" t="s">
        <v>314</v>
      </c>
      <c s="23" t="s">
        <v>691</v>
      </c>
      <c s="19" t="s">
        <v>37</v>
      </c>
      <c s="24" t="s">
        <v>692</v>
      </c>
      <c s="25" t="s">
        <v>150</v>
      </c>
      <c s="26">
        <v>9.04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693</v>
      </c>
    </row>
    <row r="125" spans="1:5" ht="12.75">
      <c r="A125" s="30" t="s">
        <v>42</v>
      </c>
      <c r="E125" s="31" t="s">
        <v>694</v>
      </c>
    </row>
    <row r="126" spans="1:5" ht="76.5">
      <c r="A126" t="s">
        <v>43</v>
      </c>
      <c r="E126" s="29" t="s">
        <v>686</v>
      </c>
    </row>
    <row r="127" spans="1:16" ht="12.75">
      <c r="A127" s="19" t="s">
        <v>35</v>
      </c>
      <c s="23" t="s">
        <v>320</v>
      </c>
      <c s="23" t="s">
        <v>695</v>
      </c>
      <c s="19" t="s">
        <v>37</v>
      </c>
      <c s="24" t="s">
        <v>696</v>
      </c>
      <c s="25" t="s">
        <v>150</v>
      </c>
      <c s="26">
        <v>45.2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697</v>
      </c>
    </row>
    <row r="129" spans="1:5" ht="12.75">
      <c r="A129" s="30" t="s">
        <v>42</v>
      </c>
      <c r="E129" s="31" t="s">
        <v>37</v>
      </c>
    </row>
    <row r="130" spans="1:5" ht="76.5">
      <c r="A130" t="s">
        <v>43</v>
      </c>
      <c r="E130" s="29" t="s">
        <v>686</v>
      </c>
    </row>
    <row r="131" spans="1:16" ht="12.75">
      <c r="A131" s="19" t="s">
        <v>35</v>
      </c>
      <c s="23" t="s">
        <v>326</v>
      </c>
      <c s="23" t="s">
        <v>698</v>
      </c>
      <c s="19" t="s">
        <v>37</v>
      </c>
      <c s="24" t="s">
        <v>699</v>
      </c>
      <c s="25" t="s">
        <v>150</v>
      </c>
      <c s="26">
        <v>45.2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697</v>
      </c>
    </row>
    <row r="133" spans="1:5" ht="12.75">
      <c r="A133" s="30" t="s">
        <v>42</v>
      </c>
      <c r="E133" s="31" t="s">
        <v>37</v>
      </c>
    </row>
    <row r="134" spans="1:5" ht="76.5">
      <c r="A134" t="s">
        <v>43</v>
      </c>
      <c r="E134" s="29" t="s">
        <v>686</v>
      </c>
    </row>
    <row r="135" spans="1:16" ht="12.75">
      <c r="A135" s="19" t="s">
        <v>35</v>
      </c>
      <c s="23" t="s">
        <v>332</v>
      </c>
      <c s="23" t="s">
        <v>700</v>
      </c>
      <c s="19" t="s">
        <v>37</v>
      </c>
      <c s="24" t="s">
        <v>701</v>
      </c>
      <c s="25" t="s">
        <v>123</v>
      </c>
      <c s="26">
        <v>20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702</v>
      </c>
    </row>
    <row r="137" spans="1:5" ht="12.75">
      <c r="A137" s="30" t="s">
        <v>42</v>
      </c>
      <c r="E137" s="31" t="s">
        <v>37</v>
      </c>
    </row>
    <row r="138" spans="1:5" ht="76.5">
      <c r="A138" t="s">
        <v>43</v>
      </c>
      <c r="E138" s="29" t="s">
        <v>703</v>
      </c>
    </row>
    <row r="139" spans="1:16" ht="12.75">
      <c r="A139" s="19" t="s">
        <v>35</v>
      </c>
      <c s="23" t="s">
        <v>339</v>
      </c>
      <c s="23" t="s">
        <v>704</v>
      </c>
      <c s="19" t="s">
        <v>37</v>
      </c>
      <c s="24" t="s">
        <v>705</v>
      </c>
      <c s="25" t="s">
        <v>150</v>
      </c>
      <c s="26">
        <v>30.2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706</v>
      </c>
    </row>
    <row r="141" spans="1:5" ht="12.75">
      <c r="A141" s="30" t="s">
        <v>42</v>
      </c>
      <c r="E141" s="31" t="s">
        <v>37</v>
      </c>
    </row>
    <row r="142" spans="1:5" ht="89.25">
      <c r="A142" t="s">
        <v>43</v>
      </c>
      <c r="E142" s="29" t="s">
        <v>707</v>
      </c>
    </row>
    <row r="143" spans="1:18" ht="12.75" customHeight="1">
      <c r="A143" s="5" t="s">
        <v>33</v>
      </c>
      <c s="5"/>
      <c s="34" t="s">
        <v>61</v>
      </c>
      <c s="5"/>
      <c s="21" t="s">
        <v>108</v>
      </c>
      <c s="5"/>
      <c s="5"/>
      <c s="5"/>
      <c s="35">
        <f>0+Q143</f>
      </c>
      <c r="O143">
        <f>0+R143</f>
      </c>
      <c r="Q143">
        <f>0+I144+I148+I152+I156</f>
      </c>
      <c>
        <f>0+O144+O148+O152+O156</f>
      </c>
    </row>
    <row r="144" spans="1:16" ht="25.5">
      <c r="A144" s="19" t="s">
        <v>35</v>
      </c>
      <c s="23" t="s">
        <v>346</v>
      </c>
      <c s="23" t="s">
        <v>495</v>
      </c>
      <c s="19" t="s">
        <v>37</v>
      </c>
      <c s="24" t="s">
        <v>496</v>
      </c>
      <c s="25" t="s">
        <v>150</v>
      </c>
      <c s="26">
        <v>106.78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497</v>
      </c>
    </row>
    <row r="146" spans="1:5" ht="51">
      <c r="A146" s="30" t="s">
        <v>42</v>
      </c>
      <c r="E146" s="31" t="s">
        <v>708</v>
      </c>
    </row>
    <row r="147" spans="1:5" ht="191.25">
      <c r="A147" t="s">
        <v>43</v>
      </c>
      <c r="E147" s="29" t="s">
        <v>499</v>
      </c>
    </row>
    <row r="148" spans="1:16" ht="12.75">
      <c r="A148" s="19" t="s">
        <v>35</v>
      </c>
      <c s="23" t="s">
        <v>352</v>
      </c>
      <c s="23" t="s">
        <v>513</v>
      </c>
      <c s="19" t="s">
        <v>37</v>
      </c>
      <c s="24" t="s">
        <v>514</v>
      </c>
      <c s="25" t="s">
        <v>150</v>
      </c>
      <c s="26">
        <v>269.76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515</v>
      </c>
    </row>
    <row r="150" spans="1:5" ht="51">
      <c r="A150" s="30" t="s">
        <v>42</v>
      </c>
      <c r="E150" s="31" t="s">
        <v>709</v>
      </c>
    </row>
    <row r="151" spans="1:5" ht="38.25">
      <c r="A151" t="s">
        <v>43</v>
      </c>
      <c r="E151" s="29" t="s">
        <v>511</v>
      </c>
    </row>
    <row r="152" spans="1:16" ht="12.75">
      <c r="A152" s="19" t="s">
        <v>35</v>
      </c>
      <c s="23" t="s">
        <v>358</v>
      </c>
      <c s="23" t="s">
        <v>518</v>
      </c>
      <c s="19" t="s">
        <v>37</v>
      </c>
      <c s="24" t="s">
        <v>519</v>
      </c>
      <c s="25" t="s">
        <v>150</v>
      </c>
      <c s="26">
        <v>67.44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710</v>
      </c>
    </row>
    <row r="154" spans="1:5" ht="12.75">
      <c r="A154" s="30" t="s">
        <v>42</v>
      </c>
      <c r="E154" s="31" t="s">
        <v>711</v>
      </c>
    </row>
    <row r="155" spans="1:5" ht="51">
      <c r="A155" t="s">
        <v>43</v>
      </c>
      <c r="E155" s="29" t="s">
        <v>522</v>
      </c>
    </row>
    <row r="156" spans="1:16" ht="12.75">
      <c r="A156" s="19" t="s">
        <v>35</v>
      </c>
      <c s="23" t="s">
        <v>364</v>
      </c>
      <c s="23" t="s">
        <v>524</v>
      </c>
      <c s="19" t="s">
        <v>37</v>
      </c>
      <c s="24" t="s">
        <v>525</v>
      </c>
      <c s="25" t="s">
        <v>150</v>
      </c>
      <c s="26">
        <v>17.984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526</v>
      </c>
    </row>
    <row r="158" spans="1:5" ht="12.75">
      <c r="A158" s="30" t="s">
        <v>42</v>
      </c>
      <c r="E158" s="31" t="s">
        <v>712</v>
      </c>
    </row>
    <row r="159" spans="1:5" ht="51">
      <c r="A159" t="s">
        <v>43</v>
      </c>
      <c r="E159" s="29" t="s">
        <v>522</v>
      </c>
    </row>
    <row r="160" spans="1:18" ht="12.75" customHeight="1">
      <c r="A160" s="5" t="s">
        <v>33</v>
      </c>
      <c s="5"/>
      <c s="34" t="s">
        <v>64</v>
      </c>
      <c s="5"/>
      <c s="21" t="s">
        <v>528</v>
      </c>
      <c s="5"/>
      <c s="5"/>
      <c s="5"/>
      <c s="35">
        <f>0+Q160</f>
      </c>
      <c r="O160">
        <f>0+R160</f>
      </c>
      <c r="Q160">
        <f>0+I161+I165</f>
      </c>
      <c>
        <f>0+O161+O165</f>
      </c>
    </row>
    <row r="161" spans="1:16" ht="12.75">
      <c r="A161" s="19" t="s">
        <v>35</v>
      </c>
      <c s="23" t="s">
        <v>370</v>
      </c>
      <c s="23" t="s">
        <v>535</v>
      </c>
      <c s="19" t="s">
        <v>37</v>
      </c>
      <c s="24" t="s">
        <v>536</v>
      </c>
      <c s="25" t="s">
        <v>123</v>
      </c>
      <c s="26">
        <v>56.3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713</v>
      </c>
    </row>
    <row r="163" spans="1:5" ht="12.75">
      <c r="A163" s="30" t="s">
        <v>42</v>
      </c>
      <c r="E163" s="31" t="s">
        <v>37</v>
      </c>
    </row>
    <row r="164" spans="1:5" ht="242.25">
      <c r="A164" t="s">
        <v>43</v>
      </c>
      <c r="E164" s="29" t="s">
        <v>539</v>
      </c>
    </row>
    <row r="165" spans="1:16" ht="12.75">
      <c r="A165" s="19" t="s">
        <v>35</v>
      </c>
      <c s="23" t="s">
        <v>375</v>
      </c>
      <c s="23" t="s">
        <v>714</v>
      </c>
      <c s="19" t="s">
        <v>37</v>
      </c>
      <c s="24" t="s">
        <v>715</v>
      </c>
      <c s="25" t="s">
        <v>86</v>
      </c>
      <c s="26">
        <v>3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716</v>
      </c>
    </row>
    <row r="167" spans="1:5" ht="12.75">
      <c r="A167" s="30" t="s">
        <v>42</v>
      </c>
      <c r="E167" s="31" t="s">
        <v>37</v>
      </c>
    </row>
    <row r="168" spans="1:5" ht="242.25">
      <c r="A168" t="s">
        <v>43</v>
      </c>
      <c r="E168" s="29" t="s">
        <v>717</v>
      </c>
    </row>
    <row r="169" spans="1:18" ht="12.75" customHeight="1">
      <c r="A169" s="5" t="s">
        <v>33</v>
      </c>
      <c s="5"/>
      <c s="34" t="s">
        <v>30</v>
      </c>
      <c s="5"/>
      <c s="21" t="s">
        <v>119</v>
      </c>
      <c s="5"/>
      <c s="5"/>
      <c s="5"/>
      <c s="35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35</v>
      </c>
      <c s="23" t="s">
        <v>380</v>
      </c>
      <c s="23" t="s">
        <v>541</v>
      </c>
      <c s="19" t="s">
        <v>37</v>
      </c>
      <c s="24" t="s">
        <v>542</v>
      </c>
      <c s="25" t="s">
        <v>123</v>
      </c>
      <c s="26">
        <v>30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718</v>
      </c>
    </row>
    <row r="172" spans="1:5" ht="12.75">
      <c r="A172" s="30" t="s">
        <v>42</v>
      </c>
      <c r="E172" s="31" t="s">
        <v>719</v>
      </c>
    </row>
    <row r="173" spans="1:5" ht="38.25">
      <c r="A173" t="s">
        <v>43</v>
      </c>
      <c r="E173" s="29" t="s">
        <v>545</v>
      </c>
    </row>
    <row r="174" spans="1:16" ht="12.75">
      <c r="A174" s="19" t="s">
        <v>35</v>
      </c>
      <c s="23" t="s">
        <v>385</v>
      </c>
      <c s="23" t="s">
        <v>547</v>
      </c>
      <c s="19" t="s">
        <v>37</v>
      </c>
      <c s="24" t="s">
        <v>548</v>
      </c>
      <c s="25" t="s">
        <v>123</v>
      </c>
      <c s="26">
        <v>56.2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549</v>
      </c>
    </row>
    <row r="176" spans="1:5" ht="12.75">
      <c r="A176" s="30" t="s">
        <v>42</v>
      </c>
      <c r="E176" s="31" t="s">
        <v>720</v>
      </c>
    </row>
    <row r="177" spans="1:5" ht="63.75">
      <c r="A177" t="s">
        <v>43</v>
      </c>
      <c r="E177" s="29" t="s">
        <v>551</v>
      </c>
    </row>
    <row r="178" spans="1:16" ht="12.75">
      <c r="A178" s="19" t="s">
        <v>35</v>
      </c>
      <c s="23" t="s">
        <v>390</v>
      </c>
      <c s="23" t="s">
        <v>553</v>
      </c>
      <c s="19" t="s">
        <v>37</v>
      </c>
      <c s="24" t="s">
        <v>554</v>
      </c>
      <c s="25" t="s">
        <v>86</v>
      </c>
      <c s="26">
        <v>18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721</v>
      </c>
    </row>
    <row r="180" spans="1:5" ht="12.75">
      <c r="A180" s="30" t="s">
        <v>42</v>
      </c>
      <c r="E180" s="31" t="s">
        <v>37</v>
      </c>
    </row>
    <row r="181" spans="1:5" ht="38.25">
      <c r="A181" t="s">
        <v>43</v>
      </c>
      <c r="E181" s="29" t="s">
        <v>556</v>
      </c>
    </row>
    <row r="182" spans="1:16" ht="12.75">
      <c r="A182" s="19" t="s">
        <v>35</v>
      </c>
      <c s="23" t="s">
        <v>396</v>
      </c>
      <c s="23" t="s">
        <v>572</v>
      </c>
      <c s="19" t="s">
        <v>37</v>
      </c>
      <c s="24" t="s">
        <v>573</v>
      </c>
      <c s="25" t="s">
        <v>123</v>
      </c>
      <c s="26">
        <v>8.05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574</v>
      </c>
    </row>
    <row r="184" spans="1:5" ht="51">
      <c r="A184" s="30" t="s">
        <v>42</v>
      </c>
      <c r="E184" s="31" t="s">
        <v>722</v>
      </c>
    </row>
    <row r="185" spans="1:5" ht="51">
      <c r="A185" t="s">
        <v>43</v>
      </c>
      <c r="E185" s="29" t="s">
        <v>576</v>
      </c>
    </row>
    <row r="186" spans="1:16" ht="12.75">
      <c r="A186" s="19" t="s">
        <v>35</v>
      </c>
      <c s="23" t="s">
        <v>401</v>
      </c>
      <c s="23" t="s">
        <v>578</v>
      </c>
      <c s="19" t="s">
        <v>37</v>
      </c>
      <c s="24" t="s">
        <v>579</v>
      </c>
      <c s="25" t="s">
        <v>123</v>
      </c>
      <c s="26">
        <v>1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580</v>
      </c>
    </row>
    <row r="188" spans="1:5" ht="12.75">
      <c r="A188" s="30" t="s">
        <v>42</v>
      </c>
      <c r="E188" s="31" t="s">
        <v>723</v>
      </c>
    </row>
    <row r="189" spans="1:5" ht="51">
      <c r="A189" t="s">
        <v>43</v>
      </c>
      <c r="E189" s="29" t="s">
        <v>576</v>
      </c>
    </row>
    <row r="190" spans="1:16" ht="12.75">
      <c r="A190" s="19" t="s">
        <v>35</v>
      </c>
      <c s="23" t="s">
        <v>407</v>
      </c>
      <c s="23" t="s">
        <v>594</v>
      </c>
      <c s="19" t="s">
        <v>37</v>
      </c>
      <c s="24" t="s">
        <v>595</v>
      </c>
      <c s="25" t="s">
        <v>150</v>
      </c>
      <c s="26">
        <v>17.4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724</v>
      </c>
    </row>
    <row r="192" spans="1:5" ht="63.75">
      <c r="A192" s="30" t="s">
        <v>42</v>
      </c>
      <c r="E192" s="31" t="s">
        <v>725</v>
      </c>
    </row>
    <row r="193" spans="1:5" ht="25.5">
      <c r="A193" t="s">
        <v>43</v>
      </c>
      <c r="E193" s="29" t="s">
        <v>598</v>
      </c>
    </row>
    <row r="194" spans="1:16" ht="12.75">
      <c r="A194" s="19" t="s">
        <v>35</v>
      </c>
      <c s="23" t="s">
        <v>413</v>
      </c>
      <c s="23" t="s">
        <v>726</v>
      </c>
      <c s="19" t="s">
        <v>37</v>
      </c>
      <c s="24" t="s">
        <v>727</v>
      </c>
      <c s="25" t="s">
        <v>150</v>
      </c>
      <c s="26">
        <v>75.4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728</v>
      </c>
    </row>
    <row r="196" spans="1:5" ht="51">
      <c r="A196" s="30" t="s">
        <v>42</v>
      </c>
      <c r="E196" s="31" t="s">
        <v>729</v>
      </c>
    </row>
    <row r="197" spans="1:5" ht="25.5">
      <c r="A197" t="s">
        <v>43</v>
      </c>
      <c r="E197" s="29" t="s">
        <v>730</v>
      </c>
    </row>
    <row r="198" spans="1:16" ht="12.75">
      <c r="A198" s="19" t="s">
        <v>35</v>
      </c>
      <c s="23" t="s">
        <v>419</v>
      </c>
      <c s="23" t="s">
        <v>621</v>
      </c>
      <c s="19" t="s">
        <v>37</v>
      </c>
      <c s="24" t="s">
        <v>622</v>
      </c>
      <c s="25" t="s">
        <v>205</v>
      </c>
      <c s="26">
        <v>93.08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731</v>
      </c>
    </row>
    <row r="200" spans="1:5" ht="51">
      <c r="A200" s="30" t="s">
        <v>42</v>
      </c>
      <c r="E200" s="31" t="s">
        <v>732</v>
      </c>
    </row>
    <row r="201" spans="1:5" ht="102">
      <c r="A201" t="s">
        <v>43</v>
      </c>
      <c r="E201" s="29" t="s">
        <v>619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0+O8+O25+O46+O55+O72+O77+O82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733</v>
      </c>
      <c s="36">
        <f>0+I8+I25+I46+I55+I72+I77+I82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733</v>
      </c>
      <c s="5"/>
      <c s="14" t="s">
        <v>734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187</v>
      </c>
      <c s="19" t="s">
        <v>37</v>
      </c>
      <c s="24" t="s">
        <v>188</v>
      </c>
      <c s="25" t="s">
        <v>189</v>
      </c>
      <c s="26">
        <v>4.136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735</v>
      </c>
    </row>
    <row r="11" spans="1:5" ht="12.75">
      <c r="A11" s="30" t="s">
        <v>42</v>
      </c>
      <c r="E11" s="31" t="s">
        <v>736</v>
      </c>
    </row>
    <row r="12" spans="1:5" ht="25.5">
      <c r="A12" t="s">
        <v>43</v>
      </c>
      <c r="E12" s="29" t="s">
        <v>191</v>
      </c>
    </row>
    <row r="13" spans="1:16" ht="12.75">
      <c r="A13" s="19" t="s">
        <v>35</v>
      </c>
      <c s="23" t="s">
        <v>13</v>
      </c>
      <c s="23" t="s">
        <v>196</v>
      </c>
      <c s="19" t="s">
        <v>37</v>
      </c>
      <c s="24" t="s">
        <v>197</v>
      </c>
      <c s="25" t="s">
        <v>189</v>
      </c>
      <c s="26">
        <v>24.86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737</v>
      </c>
    </row>
    <row r="15" spans="1:5" ht="12.75">
      <c r="A15" s="30" t="s">
        <v>42</v>
      </c>
      <c r="E15" s="31" t="s">
        <v>738</v>
      </c>
    </row>
    <row r="16" spans="1:5" ht="25.5">
      <c r="A16" t="s">
        <v>43</v>
      </c>
      <c r="E16" s="29" t="s">
        <v>191</v>
      </c>
    </row>
    <row r="17" spans="1:16" ht="12.75">
      <c r="A17" s="19" t="s">
        <v>35</v>
      </c>
      <c s="23" t="s">
        <v>12</v>
      </c>
      <c s="23" t="s">
        <v>739</v>
      </c>
      <c s="19" t="s">
        <v>37</v>
      </c>
      <c s="24" t="s">
        <v>740</v>
      </c>
      <c s="25" t="s">
        <v>150</v>
      </c>
      <c s="26">
        <v>97.76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741</v>
      </c>
    </row>
    <row r="19" spans="1:5" ht="12.75">
      <c r="A19" s="30" t="s">
        <v>42</v>
      </c>
      <c r="E19" s="31" t="s">
        <v>742</v>
      </c>
    </row>
    <row r="20" spans="1:5" ht="12.75">
      <c r="A20" t="s">
        <v>43</v>
      </c>
      <c r="E20" s="29" t="s">
        <v>44</v>
      </c>
    </row>
    <row r="21" spans="1:16" ht="12.75">
      <c r="A21" s="19" t="s">
        <v>35</v>
      </c>
      <c s="23" t="s">
        <v>23</v>
      </c>
      <c s="23" t="s">
        <v>743</v>
      </c>
      <c s="19" t="s">
        <v>37</v>
      </c>
      <c s="24" t="s">
        <v>744</v>
      </c>
      <c s="25" t="s">
        <v>86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745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51</v>
      </c>
    </row>
    <row r="25" spans="1:18" ht="12.75" customHeight="1">
      <c r="A25" s="5" t="s">
        <v>33</v>
      </c>
      <c s="5"/>
      <c s="34" t="s">
        <v>19</v>
      </c>
      <c s="5"/>
      <c s="21" t="s">
        <v>102</v>
      </c>
      <c s="5"/>
      <c s="5"/>
      <c s="5"/>
      <c s="35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19" t="s">
        <v>35</v>
      </c>
      <c s="23" t="s">
        <v>25</v>
      </c>
      <c s="23" t="s">
        <v>746</v>
      </c>
      <c s="19" t="s">
        <v>37</v>
      </c>
      <c s="24" t="s">
        <v>747</v>
      </c>
      <c s="25" t="s">
        <v>205</v>
      </c>
      <c s="26">
        <v>11.3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748</v>
      </c>
    </row>
    <row r="28" spans="1:5" ht="12.75">
      <c r="A28" s="30" t="s">
        <v>42</v>
      </c>
      <c r="E28" s="31" t="s">
        <v>749</v>
      </c>
    </row>
    <row r="29" spans="1:5" ht="63.75">
      <c r="A29" t="s">
        <v>43</v>
      </c>
      <c r="E29" s="29" t="s">
        <v>208</v>
      </c>
    </row>
    <row r="30" spans="1:16" ht="25.5">
      <c r="A30" s="19" t="s">
        <v>35</v>
      </c>
      <c s="23" t="s">
        <v>27</v>
      </c>
      <c s="23" t="s">
        <v>203</v>
      </c>
      <c s="19" t="s">
        <v>37</v>
      </c>
      <c s="24" t="s">
        <v>204</v>
      </c>
      <c s="25" t="s">
        <v>205</v>
      </c>
      <c s="26">
        <v>2.068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750</v>
      </c>
    </row>
    <row r="32" spans="1:5" ht="12.75">
      <c r="A32" s="30" t="s">
        <v>42</v>
      </c>
      <c r="E32" s="31" t="s">
        <v>751</v>
      </c>
    </row>
    <row r="33" spans="1:5" ht="63.75">
      <c r="A33" t="s">
        <v>43</v>
      </c>
      <c r="E33" s="29" t="s">
        <v>208</v>
      </c>
    </row>
    <row r="34" spans="1:16" ht="12.75">
      <c r="A34" s="19" t="s">
        <v>35</v>
      </c>
      <c s="23" t="s">
        <v>61</v>
      </c>
      <c s="23" t="s">
        <v>213</v>
      </c>
      <c s="19" t="s">
        <v>37</v>
      </c>
      <c s="24" t="s">
        <v>214</v>
      </c>
      <c s="25" t="s">
        <v>205</v>
      </c>
      <c s="26">
        <v>14.5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752</v>
      </c>
    </row>
    <row r="36" spans="1:5" ht="12.75">
      <c r="A36" s="30" t="s">
        <v>42</v>
      </c>
      <c r="E36" s="31" t="s">
        <v>753</v>
      </c>
    </row>
    <row r="37" spans="1:5" ht="63.75">
      <c r="A37" t="s">
        <v>43</v>
      </c>
      <c r="E37" s="29" t="s">
        <v>208</v>
      </c>
    </row>
    <row r="38" spans="1:16" ht="12.75">
      <c r="A38" s="19" t="s">
        <v>35</v>
      </c>
      <c s="23" t="s">
        <v>64</v>
      </c>
      <c s="23" t="s">
        <v>754</v>
      </c>
      <c s="19" t="s">
        <v>37</v>
      </c>
      <c s="24" t="s">
        <v>755</v>
      </c>
      <c s="25" t="s">
        <v>205</v>
      </c>
      <c s="26">
        <v>7.729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756</v>
      </c>
    </row>
    <row r="40" spans="1:5" ht="51">
      <c r="A40" s="30" t="s">
        <v>42</v>
      </c>
      <c r="E40" s="31" t="s">
        <v>757</v>
      </c>
    </row>
    <row r="41" spans="1:5" ht="318.75">
      <c r="A41" t="s">
        <v>43</v>
      </c>
      <c r="E41" s="29" t="s">
        <v>758</v>
      </c>
    </row>
    <row r="42" spans="1:16" ht="12.75">
      <c r="A42" s="19" t="s">
        <v>35</v>
      </c>
      <c s="23" t="s">
        <v>30</v>
      </c>
      <c s="23" t="s">
        <v>639</v>
      </c>
      <c s="19" t="s">
        <v>37</v>
      </c>
      <c s="24" t="s">
        <v>640</v>
      </c>
      <c s="25" t="s">
        <v>205</v>
      </c>
      <c s="26">
        <v>7.729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759</v>
      </c>
    </row>
    <row r="44" spans="1:5" ht="12.75">
      <c r="A44" s="30" t="s">
        <v>42</v>
      </c>
      <c r="E44" s="31" t="s">
        <v>760</v>
      </c>
    </row>
    <row r="45" spans="1:5" ht="229.5">
      <c r="A45" t="s">
        <v>43</v>
      </c>
      <c r="E45" s="29" t="s">
        <v>643</v>
      </c>
    </row>
    <row r="46" spans="1:18" ht="12.75" customHeight="1">
      <c r="A46" s="5" t="s">
        <v>33</v>
      </c>
      <c s="5"/>
      <c s="34" t="s">
        <v>13</v>
      </c>
      <c s="5"/>
      <c s="21" t="s">
        <v>273</v>
      </c>
      <c s="5"/>
      <c s="5"/>
      <c s="5"/>
      <c s="35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761</v>
      </c>
      <c s="19" t="s">
        <v>37</v>
      </c>
      <c s="24" t="s">
        <v>762</v>
      </c>
      <c s="25" t="s">
        <v>205</v>
      </c>
      <c s="26">
        <v>2.068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763</v>
      </c>
    </row>
    <row r="49" spans="1:5" ht="63.75">
      <c r="A49" s="30" t="s">
        <v>42</v>
      </c>
      <c r="E49" s="31" t="s">
        <v>764</v>
      </c>
    </row>
    <row r="50" spans="1:5" ht="38.25">
      <c r="A50" t="s">
        <v>43</v>
      </c>
      <c r="E50" s="29" t="s">
        <v>765</v>
      </c>
    </row>
    <row r="51" spans="1:16" ht="12.75">
      <c r="A51" s="19" t="s">
        <v>35</v>
      </c>
      <c s="23" t="s">
        <v>75</v>
      </c>
      <c s="23" t="s">
        <v>766</v>
      </c>
      <c s="19" t="s">
        <v>37</v>
      </c>
      <c s="24" t="s">
        <v>767</v>
      </c>
      <c s="25" t="s">
        <v>205</v>
      </c>
      <c s="26">
        <v>15.3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768</v>
      </c>
    </row>
    <row r="53" spans="1:5" ht="76.5">
      <c r="A53" s="30" t="s">
        <v>42</v>
      </c>
      <c r="E53" s="31" t="s">
        <v>769</v>
      </c>
    </row>
    <row r="54" spans="1:5" ht="229.5">
      <c r="A54" t="s">
        <v>43</v>
      </c>
      <c r="E54" s="29" t="s">
        <v>770</v>
      </c>
    </row>
    <row r="55" spans="1:18" ht="12.75" customHeight="1">
      <c r="A55" s="5" t="s">
        <v>33</v>
      </c>
      <c s="5"/>
      <c s="34" t="s">
        <v>25</v>
      </c>
      <c s="5"/>
      <c s="21" t="s">
        <v>425</v>
      </c>
      <c s="5"/>
      <c s="5"/>
      <c s="5"/>
      <c s="35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79</v>
      </c>
      <c s="23" t="s">
        <v>771</v>
      </c>
      <c s="19" t="s">
        <v>37</v>
      </c>
      <c s="24" t="s">
        <v>772</v>
      </c>
      <c s="25" t="s">
        <v>205</v>
      </c>
      <c s="26">
        <v>11.3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773</v>
      </c>
    </row>
    <row r="58" spans="1:5" ht="76.5">
      <c r="A58" s="30" t="s">
        <v>42</v>
      </c>
      <c r="E58" s="31" t="s">
        <v>774</v>
      </c>
    </row>
    <row r="59" spans="1:5" ht="102">
      <c r="A59" t="s">
        <v>43</v>
      </c>
      <c r="E59" s="29" t="s">
        <v>775</v>
      </c>
    </row>
    <row r="60" spans="1:16" ht="12.75">
      <c r="A60" s="19" t="s">
        <v>35</v>
      </c>
      <c s="23" t="s">
        <v>81</v>
      </c>
      <c s="23" t="s">
        <v>455</v>
      </c>
      <c s="19" t="s">
        <v>37</v>
      </c>
      <c s="24" t="s">
        <v>456</v>
      </c>
      <c s="25" t="s">
        <v>150</v>
      </c>
      <c s="26">
        <v>290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776</v>
      </c>
    </row>
    <row r="62" spans="1:5" ht="12.75">
      <c r="A62" s="30" t="s">
        <v>42</v>
      </c>
      <c r="E62" s="31" t="s">
        <v>777</v>
      </c>
    </row>
    <row r="63" spans="1:5" ht="51">
      <c r="A63" t="s">
        <v>43</v>
      </c>
      <c r="E63" s="29" t="s">
        <v>453</v>
      </c>
    </row>
    <row r="64" spans="1:16" ht="12.75">
      <c r="A64" s="19" t="s">
        <v>35</v>
      </c>
      <c s="23" t="s">
        <v>83</v>
      </c>
      <c s="23" t="s">
        <v>778</v>
      </c>
      <c s="19" t="s">
        <v>37</v>
      </c>
      <c s="24" t="s">
        <v>779</v>
      </c>
      <c s="25" t="s">
        <v>150</v>
      </c>
      <c s="26">
        <v>11.3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780</v>
      </c>
    </row>
    <row r="66" spans="1:5" ht="12.75">
      <c r="A66" s="30" t="s">
        <v>42</v>
      </c>
      <c r="E66" s="31" t="s">
        <v>37</v>
      </c>
    </row>
    <row r="67" spans="1:5" ht="51">
      <c r="A67" t="s">
        <v>43</v>
      </c>
      <c r="E67" s="29" t="s">
        <v>781</v>
      </c>
    </row>
    <row r="68" spans="1:16" ht="12.75">
      <c r="A68" s="19" t="s">
        <v>35</v>
      </c>
      <c s="23" t="s">
        <v>89</v>
      </c>
      <c s="23" t="s">
        <v>782</v>
      </c>
      <c s="19" t="s">
        <v>37</v>
      </c>
      <c s="24" t="s">
        <v>783</v>
      </c>
      <c s="25" t="s">
        <v>150</v>
      </c>
      <c s="26">
        <v>290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784</v>
      </c>
    </row>
    <row r="70" spans="1:5" ht="12.75">
      <c r="A70" s="30" t="s">
        <v>42</v>
      </c>
      <c r="E70" s="31" t="s">
        <v>777</v>
      </c>
    </row>
    <row r="71" spans="1:5" ht="140.25">
      <c r="A71" t="s">
        <v>43</v>
      </c>
      <c r="E71" s="29" t="s">
        <v>464</v>
      </c>
    </row>
    <row r="72" spans="1:18" ht="12.75" customHeight="1">
      <c r="A72" s="5" t="s">
        <v>33</v>
      </c>
      <c s="5"/>
      <c s="34" t="s">
        <v>61</v>
      </c>
      <c s="5"/>
      <c s="21" t="s">
        <v>108</v>
      </c>
      <c s="5"/>
      <c s="5"/>
      <c s="5"/>
      <c s="35">
        <f>0+Q72</f>
      </c>
      <c r="O72">
        <f>0+R72</f>
      </c>
      <c r="Q72">
        <f>0+I73</f>
      </c>
      <c>
        <f>0+O73</f>
      </c>
    </row>
    <row r="73" spans="1:16" ht="12.75">
      <c r="A73" s="19" t="s">
        <v>35</v>
      </c>
      <c s="23" t="s">
        <v>94</v>
      </c>
      <c s="23" t="s">
        <v>785</v>
      </c>
      <c s="19" t="s">
        <v>37</v>
      </c>
      <c s="24" t="s">
        <v>786</v>
      </c>
      <c s="25" t="s">
        <v>150</v>
      </c>
      <c s="26">
        <v>18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787</v>
      </c>
    </row>
    <row r="75" spans="1:5" ht="12.75">
      <c r="A75" s="30" t="s">
        <v>42</v>
      </c>
      <c r="E75" s="31" t="s">
        <v>788</v>
      </c>
    </row>
    <row r="76" spans="1:5" ht="89.25">
      <c r="A76" t="s">
        <v>43</v>
      </c>
      <c r="E76" s="29" t="s">
        <v>789</v>
      </c>
    </row>
    <row r="77" spans="1:18" ht="12.75" customHeight="1">
      <c r="A77" s="5" t="s">
        <v>33</v>
      </c>
      <c s="5"/>
      <c s="34" t="s">
        <v>64</v>
      </c>
      <c s="5"/>
      <c s="21" t="s">
        <v>528</v>
      </c>
      <c s="5"/>
      <c s="5"/>
      <c s="5"/>
      <c s="35">
        <f>0+Q77</f>
      </c>
      <c r="O77">
        <f>0+R77</f>
      </c>
      <c r="Q77">
        <f>0+I78</f>
      </c>
      <c>
        <f>0+O78</f>
      </c>
    </row>
    <row r="78" spans="1:16" ht="12.75">
      <c r="A78" s="19" t="s">
        <v>35</v>
      </c>
      <c s="23" t="s">
        <v>98</v>
      </c>
      <c s="23" t="s">
        <v>530</v>
      </c>
      <c s="19" t="s">
        <v>37</v>
      </c>
      <c s="24" t="s">
        <v>531</v>
      </c>
      <c s="25" t="s">
        <v>123</v>
      </c>
      <c s="26">
        <v>25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790</v>
      </c>
    </row>
    <row r="80" spans="1:5" ht="12.75">
      <c r="A80" s="30" t="s">
        <v>42</v>
      </c>
      <c r="E80" s="31" t="s">
        <v>37</v>
      </c>
    </row>
    <row r="81" spans="1:5" ht="255">
      <c r="A81" t="s">
        <v>43</v>
      </c>
      <c r="E81" s="29" t="s">
        <v>533</v>
      </c>
    </row>
    <row r="82" spans="1:18" ht="12.75" customHeight="1">
      <c r="A82" s="5" t="s">
        <v>33</v>
      </c>
      <c s="5"/>
      <c s="34" t="s">
        <v>30</v>
      </c>
      <c s="5"/>
      <c s="21" t="s">
        <v>119</v>
      </c>
      <c s="5"/>
      <c s="5"/>
      <c s="5"/>
      <c s="35">
        <f>0+Q82</f>
      </c>
      <c r="O82">
        <f>0+R82</f>
      </c>
      <c r="Q82">
        <f>0+I83+I87+I91+I95+I99</f>
      </c>
      <c>
        <f>0+O83+O87+O91+O95+O99</f>
      </c>
    </row>
    <row r="83" spans="1:16" ht="25.5">
      <c r="A83" s="19" t="s">
        <v>35</v>
      </c>
      <c s="23" t="s">
        <v>103</v>
      </c>
      <c s="23" t="s">
        <v>791</v>
      </c>
      <c s="19" t="s">
        <v>37</v>
      </c>
      <c s="24" t="s">
        <v>792</v>
      </c>
      <c s="25" t="s">
        <v>123</v>
      </c>
      <c s="26">
        <v>7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793</v>
      </c>
    </row>
    <row r="85" spans="1:5" ht="12.75">
      <c r="A85" s="30" t="s">
        <v>42</v>
      </c>
      <c r="E85" s="31" t="s">
        <v>37</v>
      </c>
    </row>
    <row r="86" spans="1:5" ht="76.5">
      <c r="A86" t="s">
        <v>43</v>
      </c>
      <c r="E86" s="29" t="s">
        <v>794</v>
      </c>
    </row>
    <row r="87" spans="1:16" ht="12.75">
      <c r="A87" s="19" t="s">
        <v>35</v>
      </c>
      <c s="23" t="s">
        <v>109</v>
      </c>
      <c s="23" t="s">
        <v>795</v>
      </c>
      <c s="19" t="s">
        <v>37</v>
      </c>
      <c s="24" t="s">
        <v>796</v>
      </c>
      <c s="25" t="s">
        <v>123</v>
      </c>
      <c s="26">
        <v>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797</v>
      </c>
    </row>
    <row r="89" spans="1:5" ht="12.75">
      <c r="A89" s="30" t="s">
        <v>42</v>
      </c>
      <c r="E89" s="31" t="s">
        <v>37</v>
      </c>
    </row>
    <row r="90" spans="1:5" ht="38.25">
      <c r="A90" t="s">
        <v>43</v>
      </c>
      <c r="E90" s="29" t="s">
        <v>545</v>
      </c>
    </row>
    <row r="91" spans="1:16" ht="12.75">
      <c r="A91" s="19" t="s">
        <v>35</v>
      </c>
      <c s="23" t="s">
        <v>114</v>
      </c>
      <c s="23" t="s">
        <v>798</v>
      </c>
      <c s="19" t="s">
        <v>37</v>
      </c>
      <c s="24" t="s">
        <v>799</v>
      </c>
      <c s="25" t="s">
        <v>123</v>
      </c>
      <c s="26">
        <v>18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800</v>
      </c>
    </row>
    <row r="93" spans="1:5" ht="12.75">
      <c r="A93" s="30" t="s">
        <v>42</v>
      </c>
      <c r="E93" s="31" t="s">
        <v>801</v>
      </c>
    </row>
    <row r="94" spans="1:5" ht="76.5">
      <c r="A94" t="s">
        <v>43</v>
      </c>
      <c r="E94" s="29" t="s">
        <v>802</v>
      </c>
    </row>
    <row r="95" spans="1:16" ht="12.75">
      <c r="A95" s="19" t="s">
        <v>35</v>
      </c>
      <c s="23" t="s">
        <v>120</v>
      </c>
      <c s="23" t="s">
        <v>803</v>
      </c>
      <c s="19" t="s">
        <v>37</v>
      </c>
      <c s="24" t="s">
        <v>804</v>
      </c>
      <c s="25" t="s">
        <v>123</v>
      </c>
      <c s="26">
        <v>18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805</v>
      </c>
    </row>
    <row r="97" spans="1:5" ht="12.75">
      <c r="A97" s="30" t="s">
        <v>42</v>
      </c>
      <c r="E97" s="31" t="s">
        <v>806</v>
      </c>
    </row>
    <row r="98" spans="1:5" ht="38.25">
      <c r="A98" t="s">
        <v>43</v>
      </c>
      <c r="E98" s="29" t="s">
        <v>545</v>
      </c>
    </row>
    <row r="99" spans="1:16" ht="12.75">
      <c r="A99" s="19" t="s">
        <v>35</v>
      </c>
      <c s="23" t="s">
        <v>126</v>
      </c>
      <c s="23" t="s">
        <v>807</v>
      </c>
      <c s="19" t="s">
        <v>37</v>
      </c>
      <c s="24" t="s">
        <v>808</v>
      </c>
      <c s="25" t="s">
        <v>123</v>
      </c>
      <c s="26">
        <v>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809</v>
      </c>
    </row>
    <row r="101" spans="1:5" ht="12.75">
      <c r="A101" s="30" t="s">
        <v>42</v>
      </c>
      <c r="E101" s="31" t="s">
        <v>37</v>
      </c>
    </row>
    <row r="102" spans="1:5" ht="114.75">
      <c r="A102" t="s">
        <v>43</v>
      </c>
      <c r="E102" s="29" t="s">
        <v>810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